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'Arkusz1'!$4:$6</definedName>
    <definedName name="_xlnm.Print_Titles" localSheetId="1">'Arkusz2'!$1:$3</definedName>
  </definedNames>
  <calcPr fullCalcOnLoad="1"/>
</workbook>
</file>

<file path=xl/sharedStrings.xml><?xml version="1.0" encoding="utf-8"?>
<sst xmlns="http://schemas.openxmlformats.org/spreadsheetml/2006/main" count="189" uniqueCount="189">
  <si>
    <t>Wieloletni plan inwestycyjny</t>
  </si>
  <si>
    <t xml:space="preserve">na lata 2007 – 2011 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</si>
  <si>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</si>
  <si>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</si>
  <si>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</si>
  <si>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</si>
  <si>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</si>
  <si>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</si>
  <si>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I.</t>
  </si>
  <si>
    <t>Inwestycje drogowe</t>
  </si>
  <si>
    <t>1.</t>
  </si>
  <si>
    <t>Budowa dróg wraz z infrastrukturą towarzyszącą w Osiedlu Dolna Kamienna w Skarżysku-Kamiennej – Etap I ulice: Bobowskich i Wschodnia</t>
  </si>
  <si>
    <t>środki własne</t>
  </si>
  <si>
    <t>RPOWŚ</t>
  </si>
  <si>
    <r>
      <rPr>
        <sz val="7"/>
        <rFont val="Arial CE"/>
        <family val="0"/>
      </rPr>
      <t>Budowa dróg wraz z infrastrukturą towarzyszącą w Osiedlu Dolna Kamienna w Skarżysku-Kamiennej – EtapI I ulice: Ptasia, Gołębia, Jaskółcza, Krucza, Jastrzębia, Skowronkowa, Słowikowa</t>
    </r>
  </si>
  <si>
    <t>środki własne</t>
  </si>
  <si>
    <t>RPOWŚ</t>
  </si>
  <si>
    <r>
      <rPr>
        <sz val="7"/>
        <rFont val="Arial CE"/>
        <family val="0"/>
      </rPr>
      <t>Budowa dróg wraz z infrastrukturą towarzyszącą w Osiedlu Place w Skarżysku - Kamiennej - ulice Sienkiewicza, Wyspianskiego i Stokowa</t>
    </r>
  </si>
  <si>
    <t>środki własne</t>
  </si>
  <si>
    <t>RPOWŚ</t>
  </si>
  <si>
    <t>Przebudowa ulicy Orlej w Skarżysku - Kamiennej</t>
  </si>
  <si>
    <t>środki własne</t>
  </si>
  <si>
    <t>Przebudowa ulicy Świętokrzyskiej w Skarżysku - Kamiennej</t>
  </si>
  <si>
    <t>środki własne</t>
  </si>
  <si>
    <t>Przebudowa ulicy Nowej w Skarżysku - Kamiennej</t>
  </si>
  <si>
    <t>środki własne</t>
  </si>
  <si>
    <t>Przebudowa ulicy Dygasińskiego w Skarżysku - Kamiennej</t>
  </si>
  <si>
    <t>środki własne</t>
  </si>
  <si>
    <t>Przebudowa ulicy Chłodnej i Spacerowej /od ul. Chłodnej do ul. Piaskowej</t>
  </si>
  <si>
    <t>środki własne</t>
  </si>
  <si>
    <t>dalsze lata</t>
  </si>
  <si>
    <t>Przebudowa ulicy Wąskiej</t>
  </si>
  <si>
    <t>środki własne</t>
  </si>
  <si>
    <t>Przebudowa ulicy Szarych Szeregów</t>
  </si>
  <si>
    <t>środki własne</t>
  </si>
  <si>
    <t>Przebudowa ulicy Organizacji Orła Białego</t>
  </si>
  <si>
    <t>środki własne</t>
  </si>
  <si>
    <t>Przebudowa ulicy Niskiej</t>
  </si>
  <si>
    <t>środki własne</t>
  </si>
  <si>
    <r>
      <rPr>
        <sz val="7"/>
        <rFont val="Arial CE"/>
        <family val="0"/>
      </rPr>
      <t>Przebudowa dróg wewnątrzosiedlowych w Osiedlu Milica i Przylesie</t>
    </r>
  </si>
  <si>
    <t>środki własne</t>
  </si>
  <si>
    <t>Dalsze lata</t>
  </si>
  <si>
    <t>VI etap przebudowy przed Urzędem Miasta</t>
  </si>
  <si>
    <t>środki własne</t>
  </si>
  <si>
    <t>Budowa ciągów pieszych oraz oświetlenia terenu na skwerze przy skrzyżowaniu ulic: Sokolej i Niepodległości</t>
  </si>
  <si>
    <t>środki własne</t>
  </si>
  <si>
    <t>90000 zł poniesiono w 2006 r</t>
  </si>
  <si>
    <t>Budowa chodnika w ulicy Grottgera</t>
  </si>
  <si>
    <t>środki własne</t>
  </si>
  <si>
    <r>
      <rPr>
        <sz val="7"/>
        <rFont val="Arial CE"/>
        <family val="0"/>
      </rPr>
      <t>61285 zł poniesiono w 2006 r.</t>
    </r>
  </si>
  <si>
    <t>Budowa kładki w ciągu ulicy Multanka</t>
  </si>
  <si>
    <t>środki własne</t>
  </si>
  <si>
    <r>
      <rPr>
        <sz val="7"/>
        <rFont val="Arial CE"/>
        <family val="0"/>
      </rPr>
      <t xml:space="preserve">29036 zł poniesiono w 2006 r. </t>
    </r>
  </si>
  <si>
    <r>
      <rPr>
        <sz val="7"/>
        <rFont val="Arial CE"/>
        <family val="0"/>
      </rPr>
      <t>Budowa nowego odcinka ulicy Kossaka od skrzyżowania z ulicą osiedlową do ul. Szydłowieckiej wraz z przekładą kolidującego uzbrojenia</t>
    </r>
  </si>
  <si>
    <t>środki własne</t>
  </si>
  <si>
    <r>
      <rPr>
        <sz val="7"/>
        <rFont val="Arial CE"/>
        <family val="0"/>
      </rPr>
      <t>15860 zł poniesiono w 2006 r.</t>
    </r>
  </si>
  <si>
    <t>Przebudowa ulicy Kossaka od skrzyżowania z ulicą Szydłowiecką w kierunku wschodnim wraz z budową parkingu, odwodnieniem i przekładką kolidującego uzbrojenia</t>
  </si>
  <si>
    <t>środki własne</t>
  </si>
  <si>
    <r>
      <rPr>
        <sz val="7"/>
        <rFont val="Arial CE"/>
        <family val="0"/>
      </rPr>
      <t>32524 zł poniesiono w 2006 r.</t>
    </r>
  </si>
  <si>
    <t>Budowa zatok postojowych w ulicy Sikorskiego</t>
  </si>
  <si>
    <t>środki własne</t>
  </si>
  <si>
    <r>
      <rPr>
        <sz val="7"/>
        <rFont val="Arial CE"/>
        <family val="0"/>
      </rPr>
      <t>7378 zł poniesiono w 2006 r.</t>
    </r>
  </si>
  <si>
    <t>Budowa ulicy 17-go Stycznia na odcinku od ul. Wrzosowej do ul. Orzeszkowej</t>
  </si>
  <si>
    <t>środki własne</t>
  </si>
  <si>
    <t>Budowa ulicy Sienkiewicza na odcinku od ul. Wyspiańskiego do ul. Ostrobramskiej</t>
  </si>
  <si>
    <t>środki własne</t>
  </si>
  <si>
    <t>Przebudowa ulicy Aptecznej</t>
  </si>
  <si>
    <t>środki własne</t>
  </si>
  <si>
    <r>
      <rPr>
        <sz val="7"/>
        <rFont val="Arial CE"/>
        <family val="0"/>
      </rPr>
      <t xml:space="preserve"> Przebudowa ulicy Popiełuszki na odinku od posesji nr 7A do E7 </t>
    </r>
  </si>
  <si>
    <t>środki własne</t>
  </si>
  <si>
    <t>Przebudowa ulicy Sosnowej na odcinku od ul. Zwycięzców do posesji nr 7</t>
  </si>
  <si>
    <t>środki własne</t>
  </si>
  <si>
    <t>Przebudowa ulicy Sikorskiego na odcinku od ul. Norwida do ul. Południowej</t>
  </si>
  <si>
    <t>środki własne</t>
  </si>
  <si>
    <t>Przebudowa ulicy Obywatelskiej</t>
  </si>
  <si>
    <t>środki własne</t>
  </si>
  <si>
    <t>Przebudowa ulicy Słowackiego</t>
  </si>
  <si>
    <t>środki własne</t>
  </si>
  <si>
    <t>Modernizacja szlaku martyrologii wraz z budową infrastruktury turystycznej w Skarżysku - Kamiennej</t>
  </si>
  <si>
    <t>środki własne</t>
  </si>
  <si>
    <t>RPOWŚ</t>
  </si>
  <si>
    <t>Przebudowa układu komunikacyjnego przed Dworcem PKP w Skarżysku - Kamiennej</t>
  </si>
  <si>
    <t>środki własne</t>
  </si>
  <si>
    <t>RPOWŚ</t>
  </si>
  <si>
    <t>Przebudowa ulicy Torowej na odcinku od ul. Krasińskiego do ul. Kasztanowej</t>
  </si>
  <si>
    <t>środki własne</t>
  </si>
  <si>
    <t>Przebudowa ulicy Klonowej na odcinku od ul. Jesionowej do ul. Jaworowej</t>
  </si>
  <si>
    <t>środki własne</t>
  </si>
  <si>
    <t xml:space="preserve">Przebudowa ulicy Gajowej </t>
  </si>
  <si>
    <t>środki własne</t>
  </si>
  <si>
    <t>Budowa wjazdów do posesji w ulicy Grottgera /strona zachodnia/</t>
  </si>
  <si>
    <t>środki własne</t>
  </si>
  <si>
    <r>
      <rPr>
        <sz val="7"/>
        <rFont val="Arial CE"/>
        <family val="0"/>
      </rPr>
      <t>Budowa kładki pieszo - rowerowej przez rz. Kamienną w rejonie przewału staszicowskiego</t>
    </r>
  </si>
  <si>
    <t>środki własne</t>
  </si>
  <si>
    <t>Przebudowa ulicy Krasińskiego na odcinku od ul. Tysiąclecia do ul. Niepodległości</t>
  </si>
  <si>
    <t>środki własne</t>
  </si>
  <si>
    <t>Powiat</t>
  </si>
  <si>
    <t>Budowa kładki pieszo - rowerowej w ul. Wierzbowej</t>
  </si>
  <si>
    <t>środki własne</t>
  </si>
  <si>
    <t>Budowa chodnika wraz z wjazdami w ul. Topolowej</t>
  </si>
  <si>
    <t>środki własne</t>
  </si>
  <si>
    <r>
      <rPr>
        <sz val="7"/>
        <rFont val="Arial CE"/>
        <family val="0"/>
      </rPr>
      <t>Przebudowa drogi wewnętrznej wraz z budową parkingu od ul. Rejowskiej w kierunku bloku nr 26</t>
    </r>
  </si>
  <si>
    <t>środki własne</t>
  </si>
  <si>
    <t>Przebudowa  jednego pasa ul.. Żeromskiego</t>
  </si>
  <si>
    <t>środki własne</t>
  </si>
  <si>
    <t>Powiat</t>
  </si>
  <si>
    <r>
      <rPr>
        <sz val="7"/>
        <rFont val="Arial CE"/>
        <family val="0"/>
      </rPr>
      <t>Przebudowa ul. Paryskiej na odcinku od E7 do zalewu Bernatka z odwodnieniem</t>
    </r>
  </si>
  <si>
    <t>środki własne</t>
  </si>
  <si>
    <t>Na dalsze lata</t>
  </si>
  <si>
    <t>Powiat</t>
  </si>
  <si>
    <r>
      <rPr>
        <sz val="7"/>
        <rFont val="Arial CE"/>
        <family val="0"/>
      </rPr>
      <t>Udziały w Miejskiej Komunikacji Samochodowej Sp. z o.o. w Skarżysku - Kamiennej</t>
    </r>
  </si>
  <si>
    <t>środki własne</t>
  </si>
  <si>
    <t>RAZEM</t>
  </si>
  <si>
    <t>środki własne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</si>
  <si>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</si>
  <si>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</si>
  <si>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</si>
  <si>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</si>
  <si>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</si>
  <si>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</si>
  <si>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II</t>
  </si>
  <si>
    <t>Inwestycje miejskie</t>
  </si>
  <si>
    <t>1.</t>
  </si>
  <si>
    <t>Budowa i modernizacja kanalizacji sanitarnej w Skarżysku - Kamiennej i Skarżysku Kościelnym</t>
  </si>
  <si>
    <t>środki własne</t>
  </si>
  <si>
    <r>
      <rPr>
        <sz val="7"/>
        <rFont val="Arial CE"/>
        <family val="0"/>
      </rPr>
      <t>Ustalić aport do MPWiK</t>
    </r>
  </si>
  <si>
    <r>
      <rPr>
        <sz val="7"/>
        <rFont val="Arial CE"/>
        <family val="0"/>
      </rPr>
      <t>Progr.Operac. Infrastr.i Środow.</t>
    </r>
  </si>
  <si>
    <r>
      <rPr>
        <sz val="7"/>
        <rFont val="Arial CE"/>
        <family val="0"/>
      </rPr>
      <t>Termomodernizacja budynków użyteczności publicznej w Skarżysku - Kamiennej</t>
    </r>
  </si>
  <si>
    <t>środki własne</t>
  </si>
  <si>
    <t>EOG</t>
  </si>
  <si>
    <r>
      <rPr>
        <sz val="7"/>
        <rFont val="Arial CE"/>
        <family val="0"/>
      </rPr>
      <t>Rozbudowa i przebudowa Powiatowej i Miejskiej Biblioteki Publicznej im. Ks. Prof. Wł. Sedlaka w Skarżysku - Kamiennej</t>
    </r>
  </si>
  <si>
    <t>środki własne</t>
  </si>
  <si>
    <r>
      <rPr>
        <sz val="7"/>
        <rFont val="Arial CE"/>
        <family val="0"/>
      </rPr>
      <t>Program Operac.Min.Kultury</t>
    </r>
  </si>
  <si>
    <t>Utworzenie Inkubatora Przedsiębiorczości w Skarżysku - Kamiennej</t>
  </si>
  <si>
    <t>środki własne</t>
  </si>
  <si>
    <t>PORPW</t>
  </si>
  <si>
    <t>Kompleksowe przygotowanie terenów pod inwestycje w Skarżysku - Kamiennej</t>
  </si>
  <si>
    <t>środki własne</t>
  </si>
  <si>
    <t>RPOWŚ</t>
  </si>
  <si>
    <t>Rewitalizacja Osiedla Rejów w Skarżysku – Kamiennej – Etap I</t>
  </si>
  <si>
    <t>środki własne</t>
  </si>
  <si>
    <r>
      <rPr>
        <sz val="7"/>
        <rFont val="Arial CE"/>
        <family val="0"/>
      </rPr>
      <t>53275 zł poniesiono w 2006 r.</t>
    </r>
  </si>
  <si>
    <t>RPOWŚ</t>
  </si>
  <si>
    <t>Budowa sezonowego lodowiska i kortów tenisowych przy hali sportowej w Skarżysku - Kamiennej</t>
  </si>
  <si>
    <t>środki własne</t>
  </si>
  <si>
    <t>RPOWŚ</t>
  </si>
  <si>
    <t>Rozbudowa i Przebudowa Miejskiego Centrum Kultury w Skarżysku - Kamiennej</t>
  </si>
  <si>
    <t>środki własne</t>
  </si>
  <si>
    <r>
      <rPr>
        <sz val="7"/>
        <rFont val="Arial CE"/>
        <family val="0"/>
      </rPr>
      <t>29280 zł  poniesiono w 2006 r.</t>
    </r>
  </si>
  <si>
    <t>RPOWŚ</t>
  </si>
  <si>
    <r>
      <rPr>
        <sz val="7"/>
        <rFont val="Arial CE"/>
        <family val="0"/>
      </rPr>
      <t xml:space="preserve">Budowa przelewu wieżowego zbiornika wodnego Bernatka w Skarżysku - Kamienna </t>
    </r>
  </si>
  <si>
    <t>środki własne</t>
  </si>
  <si>
    <r>
      <rPr>
        <sz val="7"/>
        <rFont val="Arial CE"/>
        <family val="0"/>
      </rPr>
      <t>64949 zł poniesiono w 2006 r.</t>
    </r>
  </si>
  <si>
    <t>RPOWŚ</t>
  </si>
  <si>
    <t>Budowa boiska z trawy syntetycznej przy Zespole Szkół Publicznych Nr 1 w Skarżysku - Kamiennej</t>
  </si>
  <si>
    <t>środki własne</t>
  </si>
  <si>
    <t>RPOWŚ</t>
  </si>
  <si>
    <t>Budowa hali sportowej</t>
  </si>
  <si>
    <t>środki własne</t>
  </si>
  <si>
    <r>
      <rPr>
        <sz val="7"/>
        <rFont val="Arial CE"/>
        <family val="0"/>
      </rPr>
      <t>1134513 zł poniesiono w 2006 r.</t>
    </r>
  </si>
  <si>
    <t>Ministerstwo Sportu</t>
  </si>
  <si>
    <t>Przebudowa placu i pomnika L. Staffa</t>
  </si>
  <si>
    <t>środki własne</t>
  </si>
  <si>
    <r>
      <rPr>
        <sz val="7"/>
        <rFont val="Arial CE"/>
        <family val="0"/>
      </rPr>
      <t>Budowa scateparku w Skarżysku - Kamiennej</t>
    </r>
  </si>
  <si>
    <t>środki własne</t>
  </si>
  <si>
    <r>
      <rPr>
        <sz val="7"/>
        <rFont val="Arial CE"/>
        <family val="0"/>
      </rPr>
      <t>Min.Sportu + sponsorzy</t>
    </r>
  </si>
  <si>
    <t>Budowa budynków mieszkalnych z przeznaczeniem na lokale socjalne</t>
  </si>
  <si>
    <t>środki własne</t>
  </si>
  <si>
    <t>BGK</t>
  </si>
  <si>
    <r>
      <rPr>
        <sz val="7"/>
        <rFont val="Arial CE"/>
        <family val="0"/>
      </rPr>
      <t>Rozbudowa Muzeum im. Orła Białego w Skarżysku - Kamiennej o powierzchnie magzynowo konseratorskie</t>
    </r>
  </si>
  <si>
    <t>środki własne</t>
  </si>
  <si>
    <r>
      <rPr>
        <sz val="7"/>
        <rFont val="Arial CE"/>
        <family val="0"/>
      </rPr>
      <t>Program Operac. Min.Kultury</t>
    </r>
  </si>
  <si>
    <t>Przebudowa stadionu miejskiego MKS Granat w Skarżysku - Kamiennej</t>
  </si>
  <si>
    <t>środki własne</t>
  </si>
  <si>
    <t>RPOWŚ</t>
  </si>
  <si>
    <t>Rekultywacja terenu byłego Zakładu Chemicznego "Organika Benzyl" w Skarżysku - Kamiennej</t>
  </si>
  <si>
    <t>środki własne</t>
  </si>
  <si>
    <t>RPOWŚ</t>
  </si>
  <si>
    <t>Zwiększenie aktywności turystycznej miasta Skarżyska - Kamiennej poprzez rekonstrukcję wielkiego pieca</t>
  </si>
  <si>
    <t>środki własne</t>
  </si>
  <si>
    <r>
      <rPr>
        <sz val="7"/>
        <rFont val="Arial CE"/>
        <family val="0"/>
      </rPr>
      <t xml:space="preserve">Oszczędność energii w sektorze publicznym - termomodernizacja obiektów użyteczności publicznej w Skarżysku - Kamiennej </t>
    </r>
  </si>
  <si>
    <t>środki własne</t>
  </si>
  <si>
    <t>RPOWŚ</t>
  </si>
  <si>
    <t xml:space="preserve">Udział Gminy Skarżysko - Kamienna w programie "e-świętokrzyskie" </t>
  </si>
  <si>
    <t>środki własne</t>
  </si>
  <si>
    <t>"e" Urząd Miasta</t>
  </si>
  <si>
    <t>środki własne</t>
  </si>
  <si>
    <t>RAZEM</t>
  </si>
  <si>
    <t>OGÓŁEM (pkt. I-II)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</si>
</sst>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_ ;-#,##0."/>
  </numFmts>
  <fonts count="28"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u val="single"/>
      <sz val="7"/>
      <name val="Arial CE"/>
      <family val="0"/>
    </font>
    <font>
      <b/>
      <sz val="8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Font="0" applyAlignment="0" applyProtection="0"/>
    <xf numFmtId="164" fontId="18" fillId="3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164" fontId="20" fillId="0" borderId="10" xfId="0" applyFont="1" applyBorder="1" applyAlignment="1">
      <alignment wrapText="1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65" fontId="20" fillId="0" borderId="10" xfId="0" applyNumberFormat="1" applyFont="1" applyBorder="1" applyAlignment="1">
      <alignment vertical="center"/>
    </xf>
    <xf numFmtId="165" fontId="22" fillId="0" borderId="12" xfId="0" applyNumberFormat="1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 wrapText="1"/>
    </xf>
    <xf numFmtId="165" fontId="20" fillId="0" borderId="13" xfId="0" applyNumberFormat="1" applyFont="1" applyBorder="1" applyAlignment="1">
      <alignment horizontal="center" vertical="center" wrapText="1"/>
    </xf>
    <xf numFmtId="165" fontId="20" fillId="0" borderId="14" xfId="0" applyNumberFormat="1" applyFont="1" applyBorder="1" applyAlignment="1">
      <alignment vertical="center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vertical="center"/>
    </xf>
    <xf numFmtId="165" fontId="20" fillId="0" borderId="15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165" fontId="22" fillId="0" borderId="10" xfId="0" applyNumberFormat="1" applyFont="1" applyBorder="1" applyAlignment="1">
      <alignment horizontal="right" vertical="center"/>
    </xf>
    <xf numFmtId="164" fontId="23" fillId="0" borderId="10" xfId="0" applyFont="1" applyBorder="1" applyAlignment="1">
      <alignment horizontal="right" vertical="top" wrapText="1"/>
    </xf>
    <xf numFmtId="165" fontId="23" fillId="0" borderId="15" xfId="0" applyNumberFormat="1" applyFont="1" applyBorder="1" applyAlignment="1">
      <alignment vertical="center"/>
    </xf>
    <xf numFmtId="165" fontId="24" fillId="0" borderId="12" xfId="0" applyNumberFormat="1" applyFont="1" applyBorder="1" applyAlignment="1">
      <alignment horizontal="center" vertical="center" wrapText="1"/>
    </xf>
    <xf numFmtId="165" fontId="25" fillId="0" borderId="11" xfId="0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 wrapText="1"/>
    </xf>
    <xf numFmtId="165" fontId="23" fillId="0" borderId="13" xfId="0" applyNumberFormat="1" applyFont="1" applyBorder="1" applyAlignment="1">
      <alignment horizontal="center" vertical="center" wrapText="1"/>
    </xf>
    <xf numFmtId="165" fontId="23" fillId="0" borderId="14" xfId="0" applyNumberFormat="1" applyFont="1" applyBorder="1" applyAlignment="1">
      <alignment vertical="center"/>
    </xf>
    <xf numFmtId="165" fontId="20" fillId="0" borderId="16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 vertical="center" wrapText="1"/>
    </xf>
    <xf numFmtId="165" fontId="22" fillId="0" borderId="14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horizontal="right" vertical="center"/>
    </xf>
    <xf numFmtId="165" fontId="22" fillId="0" borderId="16" xfId="0" applyNumberFormat="1" applyFont="1" applyBorder="1" applyAlignment="1">
      <alignment vertical="center"/>
    </xf>
    <xf numFmtId="165" fontId="20" fillId="0" borderId="16" xfId="0" applyNumberFormat="1" applyFont="1" applyBorder="1" applyAlignment="1">
      <alignment vertical="center" wrapText="1"/>
    </xf>
    <xf numFmtId="165" fontId="22" fillId="0" borderId="12" xfId="0" applyNumberFormat="1" applyFont="1" applyBorder="1" applyAlignment="1">
      <alignment vertical="center"/>
    </xf>
    <xf numFmtId="165" fontId="22" fillId="0" borderId="18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9" xfId="0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5" fillId="0" borderId="12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top" wrapText="1"/>
    </xf>
    <xf numFmtId="164" fontId="26" fillId="0" borderId="10" xfId="0" applyFont="1" applyBorder="1" applyAlignment="1">
      <alignment horizontal="center" vertical="top" wrapText="1"/>
    </xf>
    <xf numFmtId="165" fontId="26" fillId="0" borderId="10" xfId="0" applyNumberFormat="1" applyFont="1" applyBorder="1" applyAlignment="1">
      <alignment vertical="center"/>
    </xf>
    <xf numFmtId="165" fontId="27" fillId="0" borderId="12" xfId="0" applyNumberFormat="1" applyFont="1" applyBorder="1" applyAlignment="1">
      <alignment horizontal="center" vertical="center" wrapText="1"/>
    </xf>
    <xf numFmtId="165" fontId="27" fillId="0" borderId="11" xfId="0" applyNumberFormat="1" applyFont="1" applyBorder="1" applyAlignment="1">
      <alignment vertical="center"/>
    </xf>
    <xf numFmtId="164" fontId="0" fillId="0" borderId="11" xfId="0" applyFont="1" applyBorder="1" applyAlignment="1">
      <alignment/>
    </xf>
    <xf numFmtId="165" fontId="26" fillId="0" borderId="13" xfId="0" applyNumberFormat="1" applyFont="1" applyBorder="1" applyAlignment="1">
      <alignment horizontal="center" vertical="center" wrapText="1"/>
    </xf>
    <xf numFmtId="165" fontId="26" fillId="0" borderId="14" xfId="0" applyNumberFormat="1" applyFont="1" applyBorder="1" applyAlignment="1">
      <alignment vertical="center"/>
    </xf>
    <xf numFmtId="164" fontId="0" fillId="0" borderId="14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77">
      <selection activeCell="D95" sqref="D95"/>
    </sheetView>
  </sheetViews>
  <sheetFormatPr defaultColWidth="9.00390625" defaultRowHeight="12.75"/>
  <cols>
    <col min="1" max="1" width="5.25390625" style="1" customWidth="1"/>
    <col min="2" max="2" width="30.375" style="1" customWidth="1"/>
    <col min="3" max="3" width="13.25390625" style="1" customWidth="1"/>
    <col min="4" max="4" width="11.625" style="1" customWidth="1"/>
    <col min="5" max="5" width="12.75390625" style="1" customWidth="1"/>
    <col min="6" max="6" width="13.375" style="1" customWidth="1"/>
    <col min="7" max="7" width="11.875" style="1" customWidth="1"/>
    <col min="8" max="8" width="12.375" style="1" customWidth="1"/>
    <col min="9" max="9" width="10.375" style="1" customWidth="1"/>
    <col min="10" max="10" width="9.875" style="1" customWidth="1"/>
    <col min="11" max="256" width="9.00390625" style="1" customWidth="1"/>
  </cols>
  <sheetData>
    <row r="1" spans="1:10" s="1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7.5" customHeight="1"/>
    <row r="4" spans="1:10" s="1" customFormat="1" ht="12.75" customHeight="1">
      <c r="A4" s="3" t="s">
        <v>2</v>
      </c>
      <c r="B4" s="3" t="s">
        <v>3</v>
      </c>
      <c r="C4" s="4" t="s">
        <v>4</v>
      </c>
      <c r="D4" s="4" t="s">
        <v>5</v>
      </c>
      <c r="E4" s="3" t="s">
        <v>6</v>
      </c>
      <c r="F4" s="3"/>
      <c r="G4" s="3"/>
      <c r="H4" s="3"/>
      <c r="I4" s="3"/>
      <c r="J4" s="3" t="s">
        <v>7</v>
      </c>
    </row>
    <row r="5" spans="1:10" s="1" customFormat="1" ht="12.75">
      <c r="A5" s="3"/>
      <c r="B5" s="3"/>
      <c r="C5" s="4"/>
      <c r="D5" s="4"/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/>
    </row>
    <row r="6" spans="1:10" s="1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s="1" customFormat="1" ht="12.75">
      <c r="A7" s="5" t="s">
        <v>8</v>
      </c>
      <c r="B7" s="5" t="s">
        <v>9</v>
      </c>
      <c r="C7" s="6"/>
      <c r="D7" s="7"/>
      <c r="E7" s="7"/>
      <c r="F7" s="7"/>
      <c r="G7" s="7"/>
      <c r="H7" s="7"/>
      <c r="I7" s="7"/>
      <c r="J7" s="8"/>
    </row>
    <row r="8" spans="1:10" s="1" customFormat="1" ht="20.25" customHeight="1">
      <c r="A8" s="9" t="s">
        <v>10</v>
      </c>
      <c r="B8" s="10" t="s">
        <v>11</v>
      </c>
      <c r="C8" s="11">
        <f>SUM(E8,E9,F8,F9,G8,G9,H8,H9,I8,I9)</f>
        <v>6800000</v>
      </c>
      <c r="D8" s="12" t="s">
        <v>12</v>
      </c>
      <c r="E8" s="13">
        <v>0</v>
      </c>
      <c r="F8" s="13">
        <v>60554</v>
      </c>
      <c r="G8" s="13">
        <v>2055389</v>
      </c>
      <c r="H8" s="13">
        <v>604058</v>
      </c>
      <c r="I8" s="13">
        <v>0</v>
      </c>
      <c r="J8" s="14"/>
    </row>
    <row r="9" spans="1:10" s="1" customFormat="1" ht="12" customHeight="1">
      <c r="A9" s="9"/>
      <c r="B9" s="10"/>
      <c r="C9" s="11"/>
      <c r="D9" s="15" t="s">
        <v>13</v>
      </c>
      <c r="E9" s="16">
        <v>0</v>
      </c>
      <c r="F9" s="16">
        <v>90830</v>
      </c>
      <c r="G9" s="16">
        <v>3083083</v>
      </c>
      <c r="H9" s="16">
        <v>906086</v>
      </c>
      <c r="I9" s="16">
        <v>0</v>
      </c>
      <c r="J9" s="14"/>
    </row>
    <row r="10" spans="1:10" s="1" customFormat="1" ht="24" customHeight="1">
      <c r="A10" s="9">
        <v>2</v>
      </c>
      <c r="B10" s="10" t="s">
        <v>14</v>
      </c>
      <c r="C10" s="11">
        <f>SUM(E10,E11,F11,F10,G10,G11,H11,H10,I10,I11)</f>
        <v>4878000</v>
      </c>
      <c r="D10" s="12" t="s">
        <v>15</v>
      </c>
      <c r="E10" s="13">
        <v>79300</v>
      </c>
      <c r="F10" s="13">
        <v>30000</v>
      </c>
      <c r="G10" s="13">
        <v>152420</v>
      </c>
      <c r="H10" s="13">
        <v>600000</v>
      </c>
      <c r="I10" s="13">
        <v>1107480</v>
      </c>
      <c r="J10" s="14"/>
    </row>
    <row r="11" spans="1:10" s="1" customFormat="1" ht="19.5" customHeight="1">
      <c r="A11" s="9"/>
      <c r="B11" s="10"/>
      <c r="C11" s="11"/>
      <c r="D11" s="15" t="s">
        <v>16</v>
      </c>
      <c r="E11" s="16">
        <v>0</v>
      </c>
      <c r="F11" s="16">
        <v>0</v>
      </c>
      <c r="G11" s="16">
        <v>347580</v>
      </c>
      <c r="H11" s="16">
        <v>900000</v>
      </c>
      <c r="I11" s="16">
        <v>1661220</v>
      </c>
      <c r="J11" s="14"/>
    </row>
    <row r="12" spans="1:10" s="1" customFormat="1" ht="12.75">
      <c r="A12" s="9">
        <v>3</v>
      </c>
      <c r="B12" s="10" t="s">
        <v>17</v>
      </c>
      <c r="C12" s="11">
        <f>SUM(E12,E13,F13,F12,G12,G13,H13,H12,I12,I13)</f>
        <v>6460000</v>
      </c>
      <c r="D12" s="12" t="s">
        <v>18</v>
      </c>
      <c r="E12" s="13">
        <v>0</v>
      </c>
      <c r="F12" s="13">
        <v>71359</v>
      </c>
      <c r="G12" s="13">
        <v>1132244</v>
      </c>
      <c r="H12" s="13">
        <v>1380398</v>
      </c>
      <c r="I12" s="13">
        <v>0</v>
      </c>
      <c r="J12" s="14"/>
    </row>
    <row r="13" spans="1:10" s="1" customFormat="1" ht="20.25" customHeight="1">
      <c r="A13" s="9"/>
      <c r="B13" s="10"/>
      <c r="C13" s="11"/>
      <c r="D13" s="15" t="s">
        <v>19</v>
      </c>
      <c r="E13" s="16">
        <v>0</v>
      </c>
      <c r="F13" s="16">
        <v>107037</v>
      </c>
      <c r="G13" s="16">
        <v>1698366</v>
      </c>
      <c r="H13" s="16">
        <v>2070596</v>
      </c>
      <c r="I13" s="16">
        <v>0</v>
      </c>
      <c r="J13" s="14"/>
    </row>
    <row r="14" spans="1:10" s="1" customFormat="1" ht="12.75">
      <c r="A14" s="9">
        <v>4</v>
      </c>
      <c r="B14" s="10" t="s">
        <v>20</v>
      </c>
      <c r="C14" s="11">
        <f>SUM(E14,E15,F15,F14,G14,G15,H15,H14,I14,I15)</f>
        <v>1600000</v>
      </c>
      <c r="D14" s="17" t="s">
        <v>21</v>
      </c>
      <c r="E14" s="18"/>
      <c r="F14" s="18"/>
      <c r="G14" s="18">
        <v>100000</v>
      </c>
      <c r="H14" s="18">
        <v>1500000</v>
      </c>
      <c r="I14" s="18"/>
      <c r="J14" s="14"/>
    </row>
    <row r="15" spans="1:10" s="1" customFormat="1" ht="7.5" customHeight="1">
      <c r="A15" s="9"/>
      <c r="B15" s="10"/>
      <c r="C15" s="11"/>
      <c r="D15" s="17"/>
      <c r="E15" s="18"/>
      <c r="F15" s="18"/>
      <c r="G15" s="18"/>
      <c r="H15" s="18"/>
      <c r="I15" s="18"/>
      <c r="J15" s="14"/>
    </row>
    <row r="16" spans="1:10" s="1" customFormat="1" ht="12.75">
      <c r="A16" s="9">
        <v>5</v>
      </c>
      <c r="B16" s="10" t="s">
        <v>22</v>
      </c>
      <c r="C16" s="19">
        <f>SUM(E16,E17,F16,F17,G17,G16,H16,H17,I17,I16)</f>
        <v>800000</v>
      </c>
      <c r="D16" s="17" t="s">
        <v>23</v>
      </c>
      <c r="E16" s="13"/>
      <c r="F16" s="13"/>
      <c r="G16" s="13">
        <v>100000</v>
      </c>
      <c r="H16" s="13">
        <v>700000</v>
      </c>
      <c r="I16" s="13"/>
      <c r="J16" s="14"/>
    </row>
    <row r="17" spans="1:10" s="1" customFormat="1" ht="9.75" customHeight="1">
      <c r="A17" s="9"/>
      <c r="B17" s="10"/>
      <c r="C17" s="19"/>
      <c r="D17" s="17"/>
      <c r="E17" s="16"/>
      <c r="F17" s="16"/>
      <c r="G17" s="16"/>
      <c r="H17" s="16"/>
      <c r="I17" s="16"/>
      <c r="J17" s="14"/>
    </row>
    <row r="18" spans="1:10" s="1" customFormat="1" ht="12.75">
      <c r="A18" s="9">
        <v>6</v>
      </c>
      <c r="B18" s="10" t="s">
        <v>24</v>
      </c>
      <c r="C18" s="19">
        <v>1060400</v>
      </c>
      <c r="D18" s="17" t="s">
        <v>25</v>
      </c>
      <c r="E18" s="13"/>
      <c r="F18" s="20">
        <v>60400</v>
      </c>
      <c r="G18" s="13">
        <v>1000000</v>
      </c>
      <c r="H18" s="13"/>
      <c r="I18" s="13"/>
      <c r="J18" s="14"/>
    </row>
    <row r="19" spans="1:10" s="1" customFormat="1" ht="9" customHeight="1">
      <c r="A19" s="9"/>
      <c r="B19" s="10"/>
      <c r="C19" s="19"/>
      <c r="D19" s="17"/>
      <c r="E19" s="16"/>
      <c r="F19" s="16"/>
      <c r="G19" s="16"/>
      <c r="H19" s="16"/>
      <c r="I19" s="16"/>
      <c r="J19" s="14"/>
    </row>
    <row r="20" spans="1:10" s="1" customFormat="1" ht="12.75">
      <c r="A20" s="9">
        <v>7</v>
      </c>
      <c r="B20" s="10" t="s">
        <v>26</v>
      </c>
      <c r="C20" s="19">
        <v>1613400</v>
      </c>
      <c r="D20" s="17" t="s">
        <v>27</v>
      </c>
      <c r="E20" s="13"/>
      <c r="F20" s="20">
        <v>93400</v>
      </c>
      <c r="G20" s="13">
        <v>1520000</v>
      </c>
      <c r="H20" s="13"/>
      <c r="I20" s="13"/>
      <c r="J20" s="14"/>
    </row>
    <row r="21" spans="1:10" s="1" customFormat="1" ht="8.25" customHeight="1">
      <c r="A21" s="9"/>
      <c r="B21" s="10"/>
      <c r="C21" s="19"/>
      <c r="D21" s="17"/>
      <c r="E21" s="16"/>
      <c r="F21" s="16"/>
      <c r="G21" s="16"/>
      <c r="H21" s="16"/>
      <c r="I21" s="16"/>
      <c r="J21" s="14"/>
    </row>
    <row r="22" spans="1:10" s="1" customFormat="1" ht="12.75">
      <c r="A22" s="9">
        <v>8</v>
      </c>
      <c r="B22" s="10" t="s">
        <v>28</v>
      </c>
      <c r="C22" s="19">
        <v>1690000</v>
      </c>
      <c r="D22" s="17" t="s">
        <v>29</v>
      </c>
      <c r="E22" s="13"/>
      <c r="F22" s="13"/>
      <c r="G22" s="13"/>
      <c r="H22" s="13"/>
      <c r="I22" s="13">
        <v>800000</v>
      </c>
      <c r="J22" s="14" t="s">
        <v>30</v>
      </c>
    </row>
    <row r="23" spans="1:10" s="1" customFormat="1" ht="7.5" customHeight="1">
      <c r="A23" s="9"/>
      <c r="B23" s="10"/>
      <c r="C23" s="19"/>
      <c r="D23" s="17"/>
      <c r="E23" s="16"/>
      <c r="F23" s="16"/>
      <c r="G23" s="16"/>
      <c r="H23" s="16"/>
      <c r="I23" s="16"/>
      <c r="J23" s="14"/>
    </row>
    <row r="24" spans="1:10" s="1" customFormat="1" ht="12.75">
      <c r="A24" s="9">
        <v>9</v>
      </c>
      <c r="B24" s="10" t="s">
        <v>31</v>
      </c>
      <c r="C24" s="19">
        <f>SUM(E24,E25,F24,F25,G25,G24,H24,H25,I25,I24)</f>
        <v>400000</v>
      </c>
      <c r="D24" s="12" t="s">
        <v>32</v>
      </c>
      <c r="E24" s="13"/>
      <c r="F24" s="13"/>
      <c r="G24" s="13">
        <v>60000</v>
      </c>
      <c r="H24" s="13">
        <v>340000</v>
      </c>
      <c r="I24" s="13"/>
      <c r="J24" s="14"/>
    </row>
    <row r="25" spans="1:10" s="1" customFormat="1" ht="6" customHeight="1">
      <c r="A25" s="9"/>
      <c r="B25" s="10"/>
      <c r="C25" s="19"/>
      <c r="D25" s="15"/>
      <c r="E25" s="16"/>
      <c r="F25" s="16"/>
      <c r="G25" s="16"/>
      <c r="H25" s="16"/>
      <c r="I25" s="16"/>
      <c r="J25" s="14"/>
    </row>
    <row r="26" spans="1:10" s="1" customFormat="1" ht="12.75">
      <c r="A26" s="9">
        <v>10</v>
      </c>
      <c r="B26" s="10" t="s">
        <v>33</v>
      </c>
      <c r="C26" s="19">
        <f>SUM(E26,E27,F26,F27,G27,G26,H26,H27,I27,I26)</f>
        <v>1860000</v>
      </c>
      <c r="D26" s="12" t="s">
        <v>34</v>
      </c>
      <c r="E26" s="13"/>
      <c r="F26" s="13"/>
      <c r="G26" s="13">
        <v>60000</v>
      </c>
      <c r="H26" s="13">
        <v>800000</v>
      </c>
      <c r="I26" s="13">
        <v>1000000</v>
      </c>
      <c r="J26" s="14"/>
    </row>
    <row r="27" spans="1:10" s="1" customFormat="1" ht="6" customHeight="1">
      <c r="A27" s="9"/>
      <c r="B27" s="10"/>
      <c r="C27" s="19"/>
      <c r="D27" s="15"/>
      <c r="E27" s="16"/>
      <c r="F27" s="16"/>
      <c r="G27" s="16"/>
      <c r="H27" s="16"/>
      <c r="I27" s="16"/>
      <c r="J27" s="14"/>
    </row>
    <row r="28" spans="1:10" s="1" customFormat="1" ht="12.75">
      <c r="A28" s="9">
        <v>11</v>
      </c>
      <c r="B28" s="10" t="s">
        <v>35</v>
      </c>
      <c r="C28" s="19">
        <f>SUM(E28,E29,F28,F29,G29,G28,H28,H29,I29,I28)</f>
        <v>1860000</v>
      </c>
      <c r="D28" s="12" t="s">
        <v>36</v>
      </c>
      <c r="E28" s="13"/>
      <c r="F28" s="13"/>
      <c r="G28" s="13">
        <v>60000</v>
      </c>
      <c r="H28" s="13">
        <v>800000</v>
      </c>
      <c r="I28" s="13">
        <v>1000000</v>
      </c>
      <c r="J28" s="14"/>
    </row>
    <row r="29" spans="1:10" s="1" customFormat="1" ht="5.25" customHeight="1">
      <c r="A29" s="9"/>
      <c r="B29" s="10"/>
      <c r="C29" s="19"/>
      <c r="D29" s="15"/>
      <c r="E29" s="16"/>
      <c r="F29" s="16"/>
      <c r="G29" s="16"/>
      <c r="H29" s="16"/>
      <c r="I29" s="16"/>
      <c r="J29" s="14"/>
    </row>
    <row r="30" spans="1:10" s="1" customFormat="1" ht="12.75">
      <c r="A30" s="9">
        <v>12</v>
      </c>
      <c r="B30" s="10" t="s">
        <v>37</v>
      </c>
      <c r="C30" s="19">
        <v>987300</v>
      </c>
      <c r="D30" s="12" t="s">
        <v>38</v>
      </c>
      <c r="E30" s="13"/>
      <c r="F30" s="20">
        <v>87300</v>
      </c>
      <c r="G30" s="13">
        <v>900000</v>
      </c>
      <c r="H30" s="13"/>
      <c r="I30" s="13"/>
      <c r="J30" s="14"/>
    </row>
    <row r="31" spans="1:10" s="1" customFormat="1" ht="6" customHeight="1">
      <c r="A31" s="9"/>
      <c r="B31" s="10"/>
      <c r="C31" s="19"/>
      <c r="D31" s="15"/>
      <c r="E31" s="16"/>
      <c r="F31" s="16"/>
      <c r="G31" s="16"/>
      <c r="H31" s="16"/>
      <c r="I31" s="16"/>
      <c r="J31" s="14"/>
    </row>
    <row r="32" spans="1:10" s="1" customFormat="1" ht="12.75">
      <c r="A32" s="9">
        <v>13</v>
      </c>
      <c r="B32" s="10" t="s">
        <v>39</v>
      </c>
      <c r="C32" s="19">
        <v>1894100</v>
      </c>
      <c r="D32" s="12" t="s">
        <v>40</v>
      </c>
      <c r="E32" s="13">
        <v>305000</v>
      </c>
      <c r="F32" s="13">
        <v>89100</v>
      </c>
      <c r="G32" s="13">
        <v>500000</v>
      </c>
      <c r="H32" s="13">
        <v>500000</v>
      </c>
      <c r="I32" s="13">
        <v>500000</v>
      </c>
      <c r="J32" s="14" t="s">
        <v>41</v>
      </c>
    </row>
    <row r="33" spans="1:10" s="1" customFormat="1" ht="15.75" customHeight="1">
      <c r="A33" s="9"/>
      <c r="B33" s="10"/>
      <c r="C33" s="19"/>
      <c r="D33" s="15"/>
      <c r="E33" s="16"/>
      <c r="F33" s="16"/>
      <c r="G33" s="16"/>
      <c r="H33" s="16"/>
      <c r="I33" s="16"/>
      <c r="J33" s="14"/>
    </row>
    <row r="34" spans="1:10" s="1" customFormat="1" ht="12.75">
      <c r="A34" s="9">
        <v>14</v>
      </c>
      <c r="B34" s="10" t="s">
        <v>42</v>
      </c>
      <c r="C34" s="19">
        <f>SUM(E34,E35,F34,F35,G35,G34,H34,H35,I35,I34)</f>
        <v>180000</v>
      </c>
      <c r="D34" s="12" t="s">
        <v>43</v>
      </c>
      <c r="E34" s="13">
        <v>180000</v>
      </c>
      <c r="F34" s="13"/>
      <c r="G34" s="13"/>
      <c r="H34" s="13"/>
      <c r="I34" s="13"/>
      <c r="J34" s="14"/>
    </row>
    <row r="35" spans="1:10" s="1" customFormat="1" ht="8.25" customHeight="1">
      <c r="A35" s="9"/>
      <c r="B35" s="10"/>
      <c r="C35" s="19"/>
      <c r="D35" s="15"/>
      <c r="E35" s="16"/>
      <c r="F35" s="16"/>
      <c r="G35" s="16"/>
      <c r="H35" s="16"/>
      <c r="I35" s="16"/>
      <c r="J35" s="14"/>
    </row>
    <row r="36" spans="1:10" s="1" customFormat="1" ht="12.75">
      <c r="A36" s="9">
        <v>15</v>
      </c>
      <c r="B36" s="10" t="s">
        <v>44</v>
      </c>
      <c r="C36" s="19">
        <v>410000</v>
      </c>
      <c r="D36" s="12" t="s">
        <v>45</v>
      </c>
      <c r="E36" s="13">
        <v>320000</v>
      </c>
      <c r="F36" s="13"/>
      <c r="G36" s="13"/>
      <c r="H36" s="13"/>
      <c r="I36" s="13"/>
      <c r="J36" s="14" t="s">
        <v>46</v>
      </c>
    </row>
    <row r="37" spans="1:10" s="1" customFormat="1" ht="21" customHeight="1">
      <c r="A37" s="9"/>
      <c r="B37" s="10"/>
      <c r="C37" s="19"/>
      <c r="D37" s="15"/>
      <c r="E37" s="16"/>
      <c r="F37" s="16"/>
      <c r="G37" s="16"/>
      <c r="H37" s="16"/>
      <c r="I37" s="16"/>
      <c r="J37" s="14"/>
    </row>
    <row r="38" spans="1:10" s="1" customFormat="1" ht="16.5" customHeight="1">
      <c r="A38" s="9">
        <v>16</v>
      </c>
      <c r="B38" s="10" t="s">
        <v>47</v>
      </c>
      <c r="C38" s="19">
        <v>411285</v>
      </c>
      <c r="D38" s="12" t="s">
        <v>48</v>
      </c>
      <c r="E38" s="13">
        <v>350000</v>
      </c>
      <c r="F38" s="13"/>
      <c r="G38" s="13"/>
      <c r="H38" s="13"/>
      <c r="I38" s="13"/>
      <c r="J38" s="14" t="s">
        <v>49</v>
      </c>
    </row>
    <row r="39" spans="1:10" s="1" customFormat="1" ht="12.75" customHeight="1">
      <c r="A39" s="9"/>
      <c r="B39" s="10"/>
      <c r="C39" s="19"/>
      <c r="D39" s="15"/>
      <c r="E39" s="16"/>
      <c r="F39" s="16"/>
      <c r="G39" s="16"/>
      <c r="H39" s="16"/>
      <c r="I39" s="16"/>
      <c r="J39" s="14"/>
    </row>
    <row r="40" spans="1:10" s="1" customFormat="1" ht="12.75">
      <c r="A40" s="9">
        <v>17</v>
      </c>
      <c r="B40" s="10" t="s">
        <v>50</v>
      </c>
      <c r="C40" s="19">
        <v>614036</v>
      </c>
      <c r="D40" s="12" t="s">
        <v>51</v>
      </c>
      <c r="E40" s="13">
        <v>414000</v>
      </c>
      <c r="F40" s="13">
        <v>171000</v>
      </c>
      <c r="G40" s="13"/>
      <c r="H40" s="13"/>
      <c r="I40" s="13"/>
      <c r="J40" s="14" t="s">
        <v>52</v>
      </c>
    </row>
    <row r="41" spans="1:10" s="1" customFormat="1" ht="17.25" customHeight="1">
      <c r="A41" s="9"/>
      <c r="B41" s="10"/>
      <c r="C41" s="19"/>
      <c r="D41" s="15"/>
      <c r="E41" s="16"/>
      <c r="F41" s="16"/>
      <c r="G41" s="16"/>
      <c r="H41" s="16"/>
      <c r="I41" s="16"/>
      <c r="J41" s="14"/>
    </row>
    <row r="42" spans="1:10" s="1" customFormat="1" ht="20.25" customHeight="1">
      <c r="A42" s="9">
        <v>18</v>
      </c>
      <c r="B42" s="10" t="s">
        <v>53</v>
      </c>
      <c r="C42" s="19">
        <v>188860</v>
      </c>
      <c r="D42" s="12" t="s">
        <v>54</v>
      </c>
      <c r="E42" s="13">
        <v>173000</v>
      </c>
      <c r="F42" s="13"/>
      <c r="G42" s="13"/>
      <c r="H42" s="13"/>
      <c r="I42" s="13"/>
      <c r="J42" s="14" t="s">
        <v>55</v>
      </c>
    </row>
    <row r="43" spans="1:10" s="1" customFormat="1" ht="21.75" customHeight="1">
      <c r="A43" s="9"/>
      <c r="B43" s="10"/>
      <c r="C43" s="19"/>
      <c r="D43" s="15"/>
      <c r="E43" s="16"/>
      <c r="F43" s="16"/>
      <c r="G43" s="16"/>
      <c r="H43" s="16"/>
      <c r="I43" s="16"/>
      <c r="J43" s="14"/>
    </row>
    <row r="44" spans="1:10" s="1" customFormat="1" ht="21" customHeight="1">
      <c r="A44" s="9">
        <v>19</v>
      </c>
      <c r="B44" s="10" t="s">
        <v>56</v>
      </c>
      <c r="C44" s="19">
        <v>882524</v>
      </c>
      <c r="D44" s="12" t="s">
        <v>57</v>
      </c>
      <c r="E44" s="13">
        <v>850000</v>
      </c>
      <c r="F44" s="13"/>
      <c r="G44" s="13"/>
      <c r="H44" s="13"/>
      <c r="I44" s="13"/>
      <c r="J44" s="14" t="s">
        <v>58</v>
      </c>
    </row>
    <row r="45" spans="1:10" s="1" customFormat="1" ht="26.25" customHeight="1">
      <c r="A45" s="9"/>
      <c r="B45" s="10"/>
      <c r="C45" s="19"/>
      <c r="D45" s="15"/>
      <c r="E45" s="16"/>
      <c r="F45" s="16"/>
      <c r="G45" s="16"/>
      <c r="H45" s="16"/>
      <c r="I45" s="16"/>
      <c r="J45" s="14"/>
    </row>
    <row r="46" spans="1:10" s="1" customFormat="1" ht="12.75">
      <c r="A46" s="9">
        <v>20</v>
      </c>
      <c r="B46" s="10" t="s">
        <v>59</v>
      </c>
      <c r="C46" s="19">
        <v>257378</v>
      </c>
      <c r="D46" s="12" t="s">
        <v>60</v>
      </c>
      <c r="E46" s="13">
        <v>250000</v>
      </c>
      <c r="F46" s="13"/>
      <c r="G46" s="13"/>
      <c r="H46" s="13"/>
      <c r="I46" s="13"/>
      <c r="J46" s="14" t="s">
        <v>61</v>
      </c>
    </row>
    <row r="47" spans="1:10" s="1" customFormat="1" ht="19.5" customHeight="1">
      <c r="A47" s="9"/>
      <c r="B47" s="10"/>
      <c r="C47" s="19"/>
      <c r="D47" s="15"/>
      <c r="E47" s="16"/>
      <c r="F47" s="16"/>
      <c r="G47" s="16"/>
      <c r="H47" s="16"/>
      <c r="I47" s="16"/>
      <c r="J47" s="14"/>
    </row>
    <row r="48" spans="1:10" s="1" customFormat="1" ht="12.75">
      <c r="A48" s="9">
        <v>21</v>
      </c>
      <c r="B48" s="10" t="s">
        <v>62</v>
      </c>
      <c r="C48" s="19">
        <f>SUM(E48,E49,F48,F49,G49,G48,H48,H49,I49,I48)</f>
        <v>700000</v>
      </c>
      <c r="D48" s="12" t="s">
        <v>63</v>
      </c>
      <c r="E48" s="13">
        <v>700000</v>
      </c>
      <c r="F48" s="13"/>
      <c r="G48" s="13"/>
      <c r="H48" s="13"/>
      <c r="I48" s="13"/>
      <c r="J48" s="14"/>
    </row>
    <row r="49" spans="1:10" s="1" customFormat="1" ht="9" customHeight="1">
      <c r="A49" s="9"/>
      <c r="B49" s="10"/>
      <c r="C49" s="19"/>
      <c r="D49" s="15"/>
      <c r="E49" s="16"/>
      <c r="F49" s="16"/>
      <c r="G49" s="16"/>
      <c r="H49" s="16"/>
      <c r="I49" s="16"/>
      <c r="J49" s="14"/>
    </row>
    <row r="50" spans="1:10" s="1" customFormat="1" ht="12.75">
      <c r="A50" s="9">
        <v>22</v>
      </c>
      <c r="B50" s="10" t="s">
        <v>64</v>
      </c>
      <c r="C50" s="19">
        <f>SUM(E50,E51,F50,F51,G51,G50,H50,H51,I51,I50)</f>
        <v>170000</v>
      </c>
      <c r="D50" s="12" t="s">
        <v>65</v>
      </c>
      <c r="E50" s="13">
        <v>170000</v>
      </c>
      <c r="F50" s="13"/>
      <c r="G50" s="13"/>
      <c r="H50" s="13"/>
      <c r="I50" s="13"/>
      <c r="J50" s="14"/>
    </row>
    <row r="51" spans="1:10" s="1" customFormat="1" ht="6" customHeight="1">
      <c r="A51" s="9"/>
      <c r="B51" s="10"/>
      <c r="C51" s="19"/>
      <c r="D51" s="15"/>
      <c r="E51" s="16"/>
      <c r="F51" s="16"/>
      <c r="G51" s="16"/>
      <c r="H51" s="16"/>
      <c r="I51" s="16"/>
      <c r="J51" s="14"/>
    </row>
    <row r="52" spans="1:10" s="1" customFormat="1" ht="22.5" customHeight="1">
      <c r="A52" s="9">
        <v>23</v>
      </c>
      <c r="B52" s="10" t="s">
        <v>66</v>
      </c>
      <c r="C52" s="19">
        <f>SUM(E52,E53,F52,F53,G53,G52,H52,H53,I53,I52)</f>
        <v>1070000</v>
      </c>
      <c r="D52" s="12" t="s">
        <v>67</v>
      </c>
      <c r="E52" s="13"/>
      <c r="F52" s="13">
        <v>52000</v>
      </c>
      <c r="G52" s="13">
        <v>400000</v>
      </c>
      <c r="H52" s="13">
        <v>618000</v>
      </c>
      <c r="I52" s="13"/>
      <c r="J52" s="14"/>
    </row>
    <row r="53" spans="1:10" s="1" customFormat="1" ht="12.75" hidden="1">
      <c r="A53" s="9"/>
      <c r="B53" s="10"/>
      <c r="C53" s="19"/>
      <c r="D53" s="15"/>
      <c r="E53" s="16"/>
      <c r="F53" s="16"/>
      <c r="G53" s="16"/>
      <c r="H53" s="16"/>
      <c r="I53" s="16"/>
      <c r="J53" s="14"/>
    </row>
    <row r="54" spans="1:10" s="1" customFormat="1" ht="12.75">
      <c r="A54" s="9">
        <v>24</v>
      </c>
      <c r="B54" s="10" t="s">
        <v>68</v>
      </c>
      <c r="C54" s="19">
        <v>363500</v>
      </c>
      <c r="D54" s="12" t="s">
        <v>69</v>
      </c>
      <c r="E54" s="13"/>
      <c r="F54" s="13">
        <v>13500</v>
      </c>
      <c r="G54" s="13"/>
      <c r="H54" s="13"/>
      <c r="I54" s="13">
        <v>350000</v>
      </c>
      <c r="J54" s="14"/>
    </row>
    <row r="55" spans="1:10" s="1" customFormat="1" ht="7.5" customHeight="1">
      <c r="A55" s="9"/>
      <c r="B55" s="10"/>
      <c r="C55" s="19"/>
      <c r="D55" s="15"/>
      <c r="E55" s="16"/>
      <c r="F55" s="16"/>
      <c r="G55" s="16"/>
      <c r="H55" s="16"/>
      <c r="I55" s="16"/>
      <c r="J55" s="14"/>
    </row>
    <row r="56" spans="1:10" s="1" customFormat="1" ht="12.75">
      <c r="A56" s="9">
        <v>25</v>
      </c>
      <c r="B56" s="10" t="s">
        <v>70</v>
      </c>
      <c r="C56" s="19">
        <v>1000000</v>
      </c>
      <c r="D56" s="12" t="s">
        <v>71</v>
      </c>
      <c r="E56" s="13"/>
      <c r="F56" s="13">
        <v>50000</v>
      </c>
      <c r="G56" s="13">
        <v>950000</v>
      </c>
      <c r="H56" s="13"/>
      <c r="I56" s="13"/>
      <c r="J56" s="14"/>
    </row>
    <row r="57" spans="1:10" s="1" customFormat="1" ht="11.25" customHeight="1">
      <c r="A57" s="9"/>
      <c r="B57" s="10"/>
      <c r="C57" s="19"/>
      <c r="D57" s="15"/>
      <c r="E57" s="16"/>
      <c r="F57" s="16"/>
      <c r="G57" s="16"/>
      <c r="H57" s="16"/>
      <c r="I57" s="16"/>
      <c r="J57" s="14"/>
    </row>
    <row r="58" spans="1:10" s="1" customFormat="1" ht="12.75">
      <c r="A58" s="9">
        <v>26</v>
      </c>
      <c r="B58" s="10" t="s">
        <v>72</v>
      </c>
      <c r="C58" s="19">
        <f>SUM(E58,E59,F58,F59,G59,G58,H58,H59,I59,I58)</f>
        <v>1070000</v>
      </c>
      <c r="D58" s="12" t="s">
        <v>73</v>
      </c>
      <c r="E58" s="13"/>
      <c r="F58" s="13"/>
      <c r="G58" s="13">
        <v>100000</v>
      </c>
      <c r="H58" s="13">
        <v>970000</v>
      </c>
      <c r="I58" s="13"/>
      <c r="J58" s="14"/>
    </row>
    <row r="59" spans="1:10" s="1" customFormat="1" ht="9" customHeight="1">
      <c r="A59" s="9"/>
      <c r="B59" s="10"/>
      <c r="C59" s="19"/>
      <c r="D59" s="15"/>
      <c r="E59" s="16"/>
      <c r="F59" s="16"/>
      <c r="G59" s="16"/>
      <c r="H59" s="16"/>
      <c r="I59" s="16"/>
      <c r="J59" s="14"/>
    </row>
    <row r="60" spans="1:10" s="1" customFormat="1" ht="24.75" customHeight="1">
      <c r="A60" s="9">
        <v>27</v>
      </c>
      <c r="B60" s="10" t="s">
        <v>74</v>
      </c>
      <c r="C60" s="19">
        <v>250000</v>
      </c>
      <c r="D60" s="12" t="s">
        <v>75</v>
      </c>
      <c r="E60" s="13"/>
      <c r="F60" s="13">
        <v>250000</v>
      </c>
      <c r="G60" s="13"/>
      <c r="H60" s="13"/>
      <c r="I60" s="13"/>
      <c r="J60" s="14"/>
    </row>
    <row r="61" spans="1:10" s="1" customFormat="1" ht="12.75" hidden="1">
      <c r="A61" s="9"/>
      <c r="B61" s="10"/>
      <c r="C61" s="19"/>
      <c r="D61" s="15"/>
      <c r="E61" s="16"/>
      <c r="F61" s="16"/>
      <c r="G61" s="16"/>
      <c r="H61" s="16"/>
      <c r="I61" s="16"/>
      <c r="J61" s="14"/>
    </row>
    <row r="62" spans="1:10" s="1" customFormat="1" ht="12.75">
      <c r="A62" s="9">
        <v>28</v>
      </c>
      <c r="B62" s="10" t="s">
        <v>76</v>
      </c>
      <c r="C62" s="19">
        <v>1000000</v>
      </c>
      <c r="D62" s="12" t="s">
        <v>77</v>
      </c>
      <c r="E62" s="13"/>
      <c r="F62" s="13"/>
      <c r="G62" s="13"/>
      <c r="H62" s="13">
        <v>100000</v>
      </c>
      <c r="I62" s="20">
        <v>900000</v>
      </c>
      <c r="J62" s="14"/>
    </row>
    <row r="63" spans="1:10" s="1" customFormat="1" ht="3" customHeight="1">
      <c r="A63" s="9"/>
      <c r="B63" s="10"/>
      <c r="C63" s="19"/>
      <c r="D63" s="15"/>
      <c r="E63" s="16"/>
      <c r="F63" s="16"/>
      <c r="G63" s="16"/>
      <c r="H63" s="16"/>
      <c r="I63" s="16"/>
      <c r="J63" s="14"/>
    </row>
    <row r="64" spans="1:10" s="1" customFormat="1" ht="12.75">
      <c r="A64" s="9">
        <v>29</v>
      </c>
      <c r="B64" s="10" t="s">
        <v>78</v>
      </c>
      <c r="C64" s="19">
        <f>SUM(E64,E65,F64,F65,G65,G64,H64,H65,I65,I64)</f>
        <v>2257000</v>
      </c>
      <c r="D64" s="12" t="s">
        <v>79</v>
      </c>
      <c r="E64" s="13"/>
      <c r="F64" s="13">
        <v>107000</v>
      </c>
      <c r="G64" s="13"/>
      <c r="H64" s="13">
        <v>135900</v>
      </c>
      <c r="I64" s="13">
        <v>660000</v>
      </c>
      <c r="J64" s="14"/>
    </row>
    <row r="65" spans="1:10" s="1" customFormat="1" ht="18" customHeight="1">
      <c r="A65" s="9"/>
      <c r="B65" s="10"/>
      <c r="C65" s="19"/>
      <c r="D65" s="15" t="s">
        <v>80</v>
      </c>
      <c r="E65" s="16"/>
      <c r="F65" s="16">
        <v>0</v>
      </c>
      <c r="G65" s="16"/>
      <c r="H65" s="16">
        <v>364100</v>
      </c>
      <c r="I65" s="16">
        <v>990000</v>
      </c>
      <c r="J65" s="14"/>
    </row>
    <row r="66" spans="1:10" s="1" customFormat="1" ht="12.75">
      <c r="A66" s="9">
        <v>30</v>
      </c>
      <c r="B66" s="10" t="s">
        <v>81</v>
      </c>
      <c r="C66" s="19">
        <f>SUM(E66,E67,F66,F67,G67,G66,H66,H67,I67,I66)</f>
        <v>6000000</v>
      </c>
      <c r="D66" s="12" t="s">
        <v>82</v>
      </c>
      <c r="E66" s="13"/>
      <c r="F66" s="13">
        <v>200000</v>
      </c>
      <c r="G66" s="13">
        <v>940000</v>
      </c>
      <c r="H66" s="13">
        <v>1260000</v>
      </c>
      <c r="I66" s="13"/>
      <c r="J66" s="14"/>
    </row>
    <row r="67" spans="1:10" s="1" customFormat="1" ht="12.75">
      <c r="A67" s="9"/>
      <c r="B67" s="10"/>
      <c r="C67" s="19"/>
      <c r="D67" s="15" t="s">
        <v>83</v>
      </c>
      <c r="E67" s="16"/>
      <c r="F67" s="16">
        <v>0</v>
      </c>
      <c r="G67" s="16">
        <v>1710000</v>
      </c>
      <c r="H67" s="16">
        <v>1890000</v>
      </c>
      <c r="I67" s="16"/>
      <c r="J67" s="14"/>
    </row>
    <row r="68" spans="1:10" s="1" customFormat="1" ht="12.75">
      <c r="A68" s="9">
        <v>31</v>
      </c>
      <c r="B68" s="10" t="s">
        <v>84</v>
      </c>
      <c r="C68" s="19">
        <v>1000000</v>
      </c>
      <c r="D68" s="12" t="s">
        <v>85</v>
      </c>
      <c r="E68" s="13"/>
      <c r="F68" s="13"/>
      <c r="G68" s="13">
        <v>150000</v>
      </c>
      <c r="H68" s="13">
        <v>100000</v>
      </c>
      <c r="I68" s="13">
        <v>750000</v>
      </c>
      <c r="J68" s="14"/>
    </row>
    <row r="69" spans="1:10" s="1" customFormat="1" ht="12.75">
      <c r="A69" s="9"/>
      <c r="B69" s="10"/>
      <c r="C69" s="19"/>
      <c r="D69" s="15"/>
      <c r="E69" s="16"/>
      <c r="F69" s="16"/>
      <c r="G69" s="16"/>
      <c r="H69" s="16"/>
      <c r="I69" s="16"/>
      <c r="J69" s="14"/>
    </row>
    <row r="70" spans="1:10" s="1" customFormat="1" ht="12.75">
      <c r="A70" s="9">
        <v>32</v>
      </c>
      <c r="B70" s="10" t="s">
        <v>86</v>
      </c>
      <c r="C70" s="19">
        <v>314000</v>
      </c>
      <c r="D70" s="12" t="s">
        <v>87</v>
      </c>
      <c r="E70" s="13"/>
      <c r="F70" s="13">
        <v>14000</v>
      </c>
      <c r="G70" s="13">
        <v>300000</v>
      </c>
      <c r="H70" s="13"/>
      <c r="I70" s="13"/>
      <c r="J70" s="14"/>
    </row>
    <row r="71" spans="1:10" s="1" customFormat="1" ht="12.75">
      <c r="A71" s="9"/>
      <c r="B71" s="10"/>
      <c r="C71" s="19"/>
      <c r="D71" s="15"/>
      <c r="E71" s="16"/>
      <c r="F71" s="16"/>
      <c r="G71" s="16"/>
      <c r="H71" s="16"/>
      <c r="I71" s="16"/>
      <c r="J71" s="14"/>
    </row>
    <row r="72" spans="1:10" s="1" customFormat="1" ht="23.25" customHeight="1">
      <c r="A72" s="9">
        <v>33</v>
      </c>
      <c r="B72" s="10" t="s">
        <v>88</v>
      </c>
      <c r="C72" s="19">
        <v>1195800</v>
      </c>
      <c r="D72" s="17" t="s">
        <v>89</v>
      </c>
      <c r="E72" s="18"/>
      <c r="F72" s="21">
        <v>70800</v>
      </c>
      <c r="G72" s="18">
        <v>225000</v>
      </c>
      <c r="H72" s="18">
        <v>900000</v>
      </c>
      <c r="I72" s="18"/>
      <c r="J72" s="14"/>
    </row>
    <row r="73" spans="1:10" s="1" customFormat="1" ht="9" customHeight="1">
      <c r="A73" s="9"/>
      <c r="B73" s="10"/>
      <c r="C73" s="19"/>
      <c r="D73" s="17"/>
      <c r="E73" s="18"/>
      <c r="F73" s="21"/>
      <c r="G73" s="18"/>
      <c r="H73" s="18"/>
      <c r="I73" s="18"/>
      <c r="J73" s="14"/>
    </row>
    <row r="74" spans="1:10" s="1" customFormat="1" ht="12.75">
      <c r="A74" s="9">
        <v>34</v>
      </c>
      <c r="B74" s="10" t="s">
        <v>90</v>
      </c>
      <c r="C74" s="19">
        <f>SUM(E74,E75,F74,F75,G75,G74,H74,H75,I75,I74)</f>
        <v>150000</v>
      </c>
      <c r="D74" s="12" t="s">
        <v>91</v>
      </c>
      <c r="E74" s="13"/>
      <c r="F74" s="13">
        <v>150000</v>
      </c>
      <c r="G74" s="13"/>
      <c r="H74" s="13"/>
      <c r="I74" s="13"/>
      <c r="J74" s="14"/>
    </row>
    <row r="75" spans="1:10" s="1" customFormat="1" ht="12.75">
      <c r="A75" s="9"/>
      <c r="B75" s="10"/>
      <c r="C75" s="19"/>
      <c r="D75" s="15"/>
      <c r="E75" s="16"/>
      <c r="F75" s="16"/>
      <c r="G75" s="16"/>
      <c r="H75" s="16"/>
      <c r="I75" s="16"/>
      <c r="J75" s="14"/>
    </row>
    <row r="76" spans="1:10" s="1" customFormat="1" ht="12.75">
      <c r="A76" s="9">
        <v>35</v>
      </c>
      <c r="B76" s="10" t="s">
        <v>92</v>
      </c>
      <c r="C76" s="19">
        <f>SUM(E76,E77,F76,F77,G77,G76,H76,H77,I77,I76)</f>
        <v>1000000</v>
      </c>
      <c r="D76" s="12" t="s">
        <v>93</v>
      </c>
      <c r="E76" s="13"/>
      <c r="F76" s="13"/>
      <c r="G76" s="13">
        <v>600000</v>
      </c>
      <c r="H76" s="13">
        <v>400000</v>
      </c>
      <c r="I76" s="13"/>
      <c r="J76" s="14"/>
    </row>
    <row r="77" spans="1:10" s="1" customFormat="1" ht="12.75">
      <c r="A77" s="9"/>
      <c r="B77" s="10"/>
      <c r="C77" s="19"/>
      <c r="D77" s="15"/>
      <c r="E77" s="16"/>
      <c r="F77" s="16"/>
      <c r="G77" s="16"/>
      <c r="H77" s="16"/>
      <c r="I77" s="16"/>
      <c r="J77" s="14"/>
    </row>
    <row r="78" spans="1:10" s="1" customFormat="1" ht="12.75">
      <c r="A78" s="9">
        <v>36</v>
      </c>
      <c r="B78" s="10" t="s">
        <v>94</v>
      </c>
      <c r="C78" s="19">
        <f>SUM(E78,E79,F78,F79,G79,G78,H78,H79,I79,I78)</f>
        <v>400000</v>
      </c>
      <c r="D78" s="12" t="s">
        <v>95</v>
      </c>
      <c r="E78" s="13">
        <v>200000</v>
      </c>
      <c r="F78" s="13"/>
      <c r="G78" s="13"/>
      <c r="H78" s="13"/>
      <c r="I78" s="13"/>
      <c r="J78" s="14"/>
    </row>
    <row r="79" spans="1:10" s="1" customFormat="1" ht="12.75">
      <c r="A79" s="9"/>
      <c r="B79" s="10"/>
      <c r="C79" s="19"/>
      <c r="D79" s="15" t="s">
        <v>96</v>
      </c>
      <c r="E79" s="16">
        <v>200000</v>
      </c>
      <c r="F79" s="16"/>
      <c r="G79" s="16"/>
      <c r="H79" s="16"/>
      <c r="I79" s="16"/>
      <c r="J79" s="14"/>
    </row>
    <row r="80" spans="1:10" s="1" customFormat="1" ht="12.75">
      <c r="A80" s="9">
        <v>37</v>
      </c>
      <c r="B80" s="10" t="s">
        <v>97</v>
      </c>
      <c r="C80" s="19">
        <v>1030000</v>
      </c>
      <c r="D80" s="12" t="s">
        <v>98</v>
      </c>
      <c r="E80" s="13"/>
      <c r="F80" s="13">
        <v>30000</v>
      </c>
      <c r="G80" s="20">
        <v>32000</v>
      </c>
      <c r="H80" s="20">
        <v>68000</v>
      </c>
      <c r="I80" s="20">
        <v>900000</v>
      </c>
      <c r="J80" s="14"/>
    </row>
    <row r="81" spans="1:10" s="1" customFormat="1" ht="12.75">
      <c r="A81" s="9"/>
      <c r="B81" s="10"/>
      <c r="C81" s="19"/>
      <c r="D81" s="15"/>
      <c r="E81" s="16"/>
      <c r="F81" s="16"/>
      <c r="G81" s="16"/>
      <c r="H81" s="16"/>
      <c r="I81" s="16"/>
      <c r="J81" s="14"/>
    </row>
    <row r="82" spans="1:10" s="1" customFormat="1" ht="12.75">
      <c r="A82" s="9">
        <v>38</v>
      </c>
      <c r="B82" s="10" t="s">
        <v>99</v>
      </c>
      <c r="C82" s="19">
        <f>SUM(E82,E83,F82,F83,G83,G82,H82,H83,I83,I82)</f>
        <v>630000</v>
      </c>
      <c r="D82" s="12" t="s">
        <v>100</v>
      </c>
      <c r="E82" s="13"/>
      <c r="F82" s="13"/>
      <c r="G82" s="13"/>
      <c r="H82" s="13">
        <v>30000</v>
      </c>
      <c r="I82" s="13">
        <v>600000</v>
      </c>
      <c r="J82" s="14"/>
    </row>
    <row r="83" spans="1:10" s="1" customFormat="1" ht="12.75">
      <c r="A83" s="9"/>
      <c r="B83" s="10"/>
      <c r="C83" s="19"/>
      <c r="D83" s="15"/>
      <c r="E83" s="16"/>
      <c r="F83" s="16"/>
      <c r="G83" s="16"/>
      <c r="H83" s="16"/>
      <c r="I83" s="16"/>
      <c r="J83" s="14"/>
    </row>
    <row r="84" spans="1:10" s="1" customFormat="1" ht="12.75">
      <c r="A84" s="9">
        <v>39</v>
      </c>
      <c r="B84" s="10" t="s">
        <v>101</v>
      </c>
      <c r="C84" s="19">
        <f>SUM(E84,E85,F84,F85,G85,G84,H84,H85,I85,I84)</f>
        <v>430000</v>
      </c>
      <c r="D84" s="12" t="s">
        <v>102</v>
      </c>
      <c r="E84" s="13"/>
      <c r="F84" s="13">
        <v>430000</v>
      </c>
      <c r="G84" s="13"/>
      <c r="H84" s="13"/>
      <c r="I84" s="13"/>
      <c r="J84" s="14"/>
    </row>
    <row r="85" spans="1:10" s="1" customFormat="1" ht="12.75">
      <c r="A85" s="9"/>
      <c r="B85" s="10"/>
      <c r="C85" s="19"/>
      <c r="D85" s="15"/>
      <c r="E85" s="16"/>
      <c r="F85" s="16"/>
      <c r="G85" s="16"/>
      <c r="H85" s="16"/>
      <c r="I85" s="16"/>
      <c r="J85" s="14"/>
    </row>
    <row r="86" spans="1:10" s="1" customFormat="1" ht="12.75">
      <c r="A86" s="9">
        <v>40</v>
      </c>
      <c r="B86" s="10" t="s">
        <v>103</v>
      </c>
      <c r="C86" s="19">
        <f>SUM(E86,E87,F86,F87,G87,G86,H86,H87,I87,I86)</f>
        <v>2000000</v>
      </c>
      <c r="D86" s="12" t="s">
        <v>104</v>
      </c>
      <c r="E86" s="13"/>
      <c r="F86" s="13"/>
      <c r="G86" s="13">
        <v>500000</v>
      </c>
      <c r="H86" s="13">
        <v>500000</v>
      </c>
      <c r="I86" s="13"/>
      <c r="J86" s="14"/>
    </row>
    <row r="87" spans="1:10" s="1" customFormat="1" ht="12.75">
      <c r="A87" s="9"/>
      <c r="B87" s="10"/>
      <c r="C87" s="19"/>
      <c r="D87" s="15" t="s">
        <v>105</v>
      </c>
      <c r="E87" s="16"/>
      <c r="F87" s="16"/>
      <c r="G87" s="16">
        <v>500000</v>
      </c>
      <c r="H87" s="16">
        <v>500000</v>
      </c>
      <c r="I87" s="16"/>
      <c r="J87" s="14"/>
    </row>
    <row r="88" spans="1:10" s="1" customFormat="1" ht="12.75">
      <c r="A88" s="9">
        <v>41</v>
      </c>
      <c r="B88" s="10" t="s">
        <v>106</v>
      </c>
      <c r="C88" s="19">
        <v>4000000</v>
      </c>
      <c r="D88" s="12" t="s">
        <v>107</v>
      </c>
      <c r="E88" s="13"/>
      <c r="F88" s="13"/>
      <c r="G88" s="13"/>
      <c r="H88" s="13"/>
      <c r="I88" s="13">
        <v>1000000</v>
      </c>
      <c r="J88" s="14" t="s">
        <v>108</v>
      </c>
    </row>
    <row r="89" spans="1:10" s="1" customFormat="1" ht="12.75">
      <c r="A89" s="9"/>
      <c r="B89" s="10"/>
      <c r="C89" s="19"/>
      <c r="D89" s="15" t="s">
        <v>109</v>
      </c>
      <c r="E89" s="16"/>
      <c r="F89" s="16"/>
      <c r="G89" s="16"/>
      <c r="H89" s="16"/>
      <c r="I89" s="16">
        <v>1000000</v>
      </c>
      <c r="J89" s="14"/>
    </row>
    <row r="90" spans="1:10" s="1" customFormat="1" ht="12.75">
      <c r="A90" s="9">
        <v>42</v>
      </c>
      <c r="B90" s="10" t="s">
        <v>110</v>
      </c>
      <c r="C90" s="19">
        <f>SUM(E90,E91,F90,F91,G91,G90,H90,H91,I91,I90)</f>
        <v>3300000</v>
      </c>
      <c r="D90" s="12" t="s">
        <v>111</v>
      </c>
      <c r="E90" s="13"/>
      <c r="F90" s="13">
        <v>1100000</v>
      </c>
      <c r="G90" s="13">
        <v>1100000</v>
      </c>
      <c r="H90" s="13">
        <v>1100000</v>
      </c>
      <c r="I90" s="13"/>
      <c r="J90" s="14"/>
    </row>
    <row r="91" spans="1:10" s="1" customFormat="1" ht="12.75">
      <c r="A91" s="9"/>
      <c r="B91" s="10"/>
      <c r="C91" s="19"/>
      <c r="D91" s="15"/>
      <c r="E91" s="16"/>
      <c r="F91" s="16"/>
      <c r="G91" s="16"/>
      <c r="H91" s="16"/>
      <c r="I91" s="16"/>
      <c r="J91" s="14"/>
    </row>
    <row r="92" spans="1:10" s="1" customFormat="1" ht="12.75">
      <c r="A92" s="22" t="s">
        <v>112</v>
      </c>
      <c r="B92" s="22"/>
      <c r="C92" s="23">
        <f>SUM(C8:C90)</f>
        <v>64177583</v>
      </c>
      <c r="D92" s="24" t="s">
        <v>113</v>
      </c>
      <c r="E92" s="25">
        <f>SUM(E8,E10,E12,E32,E34,E36,E38,E40,E42,E44,E46,E48,E50,E78)</f>
        <v>3991300</v>
      </c>
      <c r="F92" s="25">
        <f>SUM(F8,F10,F12,F18,F20,F30,F32,F40,F52,F54,F56,F60,F64,F66,F70,F72,F74,F80,F84,F90)</f>
        <v>3130413</v>
      </c>
      <c r="G92" s="25">
        <f>SUM(G8,G10,G12,G14,G16,G18,G20,G24,G26,G28,G30,G32,G52,G56,G58,G66,G68,G70,G72,G76,G80,G86,G90)</f>
        <v>12937053</v>
      </c>
      <c r="H92" s="25">
        <f>SUM(H8,H10,H12,H14,H16,H24,H26,H28,H32,H52,H58,H62,H64,H66,H68,H72,H76,H80,H82,H86,H90)</f>
        <v>13406356</v>
      </c>
      <c r="I92" s="25">
        <f>SUM(I8,I10,I12,I22,I26,I28,I32,I54,I62,I64,I68,I80,I82,I88)</f>
        <v>9567480</v>
      </c>
      <c r="J92" s="26"/>
    </row>
    <row r="93" spans="1:10" s="1" customFormat="1" ht="12.75">
      <c r="A93" s="22"/>
      <c r="B93" s="22"/>
      <c r="C93" s="23"/>
      <c r="D93" s="27"/>
      <c r="E93" s="28">
        <f>SUM(E9,E11,E13,E14,E17,E33,E79)</f>
        <v>200000</v>
      </c>
      <c r="F93" s="28">
        <f>SUM(F9,F11,F13,F65,F67)</f>
        <v>197867</v>
      </c>
      <c r="G93" s="28">
        <f>SUM(G9,G11,G13,G65,G67,G87)</f>
        <v>7339029</v>
      </c>
      <c r="H93" s="28">
        <f>SUM(H9,H11,H13,H65,H67,H87)</f>
        <v>6630782</v>
      </c>
      <c r="I93" s="28">
        <f>SUM(I9,I11,I65,I89)</f>
        <v>3651220</v>
      </c>
      <c r="J93" s="26"/>
    </row>
  </sheetData>
  <mergeCells count="195">
    <mergeCell ref="A1:J1"/>
    <mergeCell ref="A2:J2"/>
    <mergeCell ref="A4:A5"/>
    <mergeCell ref="B4:B5"/>
    <mergeCell ref="C4:C5"/>
    <mergeCell ref="D4:D5"/>
    <mergeCell ref="E4:I4"/>
    <mergeCell ref="J4:J5"/>
    <mergeCell ref="A8:A9"/>
    <mergeCell ref="B8:B9"/>
    <mergeCell ref="C8:C9"/>
    <mergeCell ref="J8:J9"/>
    <mergeCell ref="A10:A11"/>
    <mergeCell ref="B10:B11"/>
    <mergeCell ref="C10:C11"/>
    <mergeCell ref="J10:J11"/>
    <mergeCell ref="A12:A13"/>
    <mergeCell ref="B12:B13"/>
    <mergeCell ref="C12:C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J16:J17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A22:A23"/>
    <mergeCell ref="B22:B23"/>
    <mergeCell ref="C22:C23"/>
    <mergeCell ref="D22:D23"/>
    <mergeCell ref="J22:J23"/>
    <mergeCell ref="A24:A25"/>
    <mergeCell ref="B24:B25"/>
    <mergeCell ref="C24:C25"/>
    <mergeCell ref="J24:J25"/>
    <mergeCell ref="A26:A27"/>
    <mergeCell ref="B26:B27"/>
    <mergeCell ref="C26:C27"/>
    <mergeCell ref="J26:J27"/>
    <mergeCell ref="A28:A29"/>
    <mergeCell ref="B28:B29"/>
    <mergeCell ref="C28:C29"/>
    <mergeCell ref="J28:J29"/>
    <mergeCell ref="A30:A31"/>
    <mergeCell ref="B30:B31"/>
    <mergeCell ref="C30:C31"/>
    <mergeCell ref="J30:J31"/>
    <mergeCell ref="A32:A33"/>
    <mergeCell ref="B32:B33"/>
    <mergeCell ref="C32:C33"/>
    <mergeCell ref="J32:J33"/>
    <mergeCell ref="A34:A35"/>
    <mergeCell ref="B34:B35"/>
    <mergeCell ref="C34:C35"/>
    <mergeCell ref="J34:J35"/>
    <mergeCell ref="A36:A37"/>
    <mergeCell ref="B36:B37"/>
    <mergeCell ref="C36:C37"/>
    <mergeCell ref="J36:J37"/>
    <mergeCell ref="A38:A39"/>
    <mergeCell ref="B38:B39"/>
    <mergeCell ref="C38:C39"/>
    <mergeCell ref="J38:J39"/>
    <mergeCell ref="A40:A41"/>
    <mergeCell ref="B40:B41"/>
    <mergeCell ref="C40:C41"/>
    <mergeCell ref="J40:J41"/>
    <mergeCell ref="A42:A43"/>
    <mergeCell ref="B42:B43"/>
    <mergeCell ref="C42:C43"/>
    <mergeCell ref="J42:J43"/>
    <mergeCell ref="A44:A45"/>
    <mergeCell ref="B44:B45"/>
    <mergeCell ref="C44:C45"/>
    <mergeCell ref="J44:J45"/>
    <mergeCell ref="A46:A47"/>
    <mergeCell ref="B46:B47"/>
    <mergeCell ref="C46:C47"/>
    <mergeCell ref="J46:J47"/>
    <mergeCell ref="A48:A49"/>
    <mergeCell ref="B48:B49"/>
    <mergeCell ref="C48:C49"/>
    <mergeCell ref="J48:J49"/>
    <mergeCell ref="A50:A51"/>
    <mergeCell ref="B50:B51"/>
    <mergeCell ref="C50:C51"/>
    <mergeCell ref="J50:J51"/>
    <mergeCell ref="A52:A53"/>
    <mergeCell ref="B52:B53"/>
    <mergeCell ref="C52:C53"/>
    <mergeCell ref="J52:J53"/>
    <mergeCell ref="A54:A55"/>
    <mergeCell ref="B54:B55"/>
    <mergeCell ref="C54:C55"/>
    <mergeCell ref="J54:J55"/>
    <mergeCell ref="A56:A57"/>
    <mergeCell ref="B56:B57"/>
    <mergeCell ref="C56:C57"/>
    <mergeCell ref="J56:J57"/>
    <mergeCell ref="A58:A59"/>
    <mergeCell ref="B58:B59"/>
    <mergeCell ref="C58:C59"/>
    <mergeCell ref="J58:J59"/>
    <mergeCell ref="A60:A61"/>
    <mergeCell ref="B60:B61"/>
    <mergeCell ref="C60:C61"/>
    <mergeCell ref="J60:J61"/>
    <mergeCell ref="A62:A63"/>
    <mergeCell ref="B62:B63"/>
    <mergeCell ref="C62:C63"/>
    <mergeCell ref="J62:J63"/>
    <mergeCell ref="A64:A65"/>
    <mergeCell ref="B64:B65"/>
    <mergeCell ref="C64:C65"/>
    <mergeCell ref="J64:J65"/>
    <mergeCell ref="A66:A67"/>
    <mergeCell ref="B66:B67"/>
    <mergeCell ref="C66:C67"/>
    <mergeCell ref="J66:J67"/>
    <mergeCell ref="A68:A69"/>
    <mergeCell ref="B68:B69"/>
    <mergeCell ref="C68:C69"/>
    <mergeCell ref="J68:J69"/>
    <mergeCell ref="A70:A71"/>
    <mergeCell ref="B70:B71"/>
    <mergeCell ref="C70:C71"/>
    <mergeCell ref="J70:J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A74:A75"/>
    <mergeCell ref="B74:B75"/>
    <mergeCell ref="C74:C75"/>
    <mergeCell ref="J74:J75"/>
    <mergeCell ref="A76:A77"/>
    <mergeCell ref="B76:B77"/>
    <mergeCell ref="C76:C77"/>
    <mergeCell ref="J76:J77"/>
    <mergeCell ref="A78:A79"/>
    <mergeCell ref="B78:B79"/>
    <mergeCell ref="C78:C79"/>
    <mergeCell ref="J78:J79"/>
    <mergeCell ref="A80:A81"/>
    <mergeCell ref="B80:B81"/>
    <mergeCell ref="C80:C81"/>
    <mergeCell ref="J80:J81"/>
    <mergeCell ref="A82:A83"/>
    <mergeCell ref="B82:B83"/>
    <mergeCell ref="C82:C83"/>
    <mergeCell ref="J82:J83"/>
    <mergeCell ref="A84:A85"/>
    <mergeCell ref="B84:B85"/>
    <mergeCell ref="C84:C85"/>
    <mergeCell ref="J84:J85"/>
    <mergeCell ref="A86:A87"/>
    <mergeCell ref="B86:B87"/>
    <mergeCell ref="C86:C87"/>
    <mergeCell ref="J86:J87"/>
    <mergeCell ref="A88:A89"/>
    <mergeCell ref="B88:B89"/>
    <mergeCell ref="C88:C89"/>
    <mergeCell ref="J88:J89"/>
    <mergeCell ref="A90:A91"/>
    <mergeCell ref="B90:B91"/>
    <mergeCell ref="C90:C91"/>
    <mergeCell ref="J90:J91"/>
    <mergeCell ref="A92:B93"/>
    <mergeCell ref="C92:C93"/>
    <mergeCell ref="J92:J93"/>
  </mergeCells>
  <printOptions horizontalCentered="1"/>
  <pageMargins left="0.31527777777777777" right="0.31527777777777777" top="0.7875" bottom="0.5902777777777778" header="0" footer="0"/>
  <pageSetup fitToHeight="0" horizontalDpi="300" verticalDpi="300" orientation="landscape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51" sqref="I51"/>
    </sheetView>
  </sheetViews>
  <sheetFormatPr defaultColWidth="9.00390625" defaultRowHeight="12.75"/>
  <cols>
    <col min="1" max="1" width="4.625" style="1" customWidth="1"/>
    <col min="2" max="2" width="30.00390625" style="1" customWidth="1"/>
    <col min="3" max="3" width="13.00390625" style="1" customWidth="1"/>
    <col min="4" max="5" width="12.875" style="1" customWidth="1"/>
    <col min="6" max="6" width="13.00390625" style="1" customWidth="1"/>
    <col min="7" max="7" width="12.125" style="1" customWidth="1"/>
    <col min="8" max="8" width="14.125" style="1" customWidth="1"/>
    <col min="9" max="9" width="10.75390625" style="1" customWidth="1"/>
    <col min="10" max="10" width="10.375" style="1" customWidth="1"/>
    <col min="11" max="256" width="9.00390625" style="1" customWidth="1"/>
  </cols>
  <sheetData>
    <row r="1" spans="1:10" s="1" customFormat="1" ht="12.75">
      <c r="A1" s="3" t="s">
        <v>114</v>
      </c>
      <c r="B1" s="3" t="s">
        <v>115</v>
      </c>
      <c r="C1" s="4" t="s">
        <v>116</v>
      </c>
      <c r="D1" s="4" t="s">
        <v>117</v>
      </c>
      <c r="E1" s="3" t="s">
        <v>118</v>
      </c>
      <c r="F1" s="3"/>
      <c r="G1" s="3"/>
      <c r="H1" s="3"/>
      <c r="I1" s="3"/>
      <c r="J1" s="3" t="s">
        <v>119</v>
      </c>
    </row>
    <row r="2" spans="1:10" s="1" customFormat="1" ht="12.75">
      <c r="A2" s="3"/>
      <c r="B2" s="3"/>
      <c r="C2" s="4"/>
      <c r="D2" s="4"/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/>
    </row>
    <row r="3" spans="1:10" s="1" customFormat="1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</row>
    <row r="4" spans="1:10" s="1" customFormat="1" ht="12.75">
      <c r="A4" s="5" t="s">
        <v>120</v>
      </c>
      <c r="B4" s="5" t="s">
        <v>121</v>
      </c>
      <c r="C4" s="6"/>
      <c r="D4" s="7"/>
      <c r="E4" s="7"/>
      <c r="F4" s="7"/>
      <c r="G4" s="7"/>
      <c r="H4" s="7"/>
      <c r="I4" s="7"/>
      <c r="J4" s="8"/>
    </row>
    <row r="5" spans="1:10" s="1" customFormat="1" ht="19.5" customHeight="1">
      <c r="A5" s="9" t="s">
        <v>122</v>
      </c>
      <c r="B5" s="10" t="s">
        <v>123</v>
      </c>
      <c r="C5" s="11">
        <f>SUM(E5,E6,F5,F6,G5,G6,H5,H6,I5,I6)</f>
        <v>8280000</v>
      </c>
      <c r="D5" s="12" t="s">
        <v>124</v>
      </c>
      <c r="E5" s="13">
        <v>280000</v>
      </c>
      <c r="F5" s="13">
        <v>2000000</v>
      </c>
      <c r="G5" s="13">
        <v>3000000</v>
      </c>
      <c r="H5" s="13">
        <v>3000000</v>
      </c>
      <c r="I5" s="13">
        <v>0</v>
      </c>
      <c r="J5" s="14" t="s">
        <v>125</v>
      </c>
    </row>
    <row r="6" spans="1:10" s="1" customFormat="1" ht="21.75" customHeight="1">
      <c r="A6" s="9"/>
      <c r="B6" s="10"/>
      <c r="C6" s="11"/>
      <c r="D6" s="15" t="s">
        <v>126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4"/>
    </row>
    <row r="7" spans="1:10" s="1" customFormat="1" ht="15" customHeight="1">
      <c r="A7" s="9">
        <v>2</v>
      </c>
      <c r="B7" s="10" t="s">
        <v>127</v>
      </c>
      <c r="C7" s="11">
        <f>SUM(E7,E8,F7,F8,G7,G8,H7,H8,I7,I8)</f>
        <v>3373345</v>
      </c>
      <c r="D7" s="12" t="s">
        <v>128</v>
      </c>
      <c r="E7" s="13">
        <v>30000</v>
      </c>
      <c r="F7" s="13">
        <v>349035</v>
      </c>
      <c r="G7" s="13">
        <v>163875</v>
      </c>
      <c r="H7" s="13">
        <v>0</v>
      </c>
      <c r="I7" s="13">
        <v>0</v>
      </c>
      <c r="J7" s="14"/>
    </row>
    <row r="8" spans="1:10" s="1" customFormat="1" ht="14.25" customHeight="1">
      <c r="A8" s="9"/>
      <c r="B8" s="10"/>
      <c r="C8" s="11"/>
      <c r="D8" s="15" t="s">
        <v>129</v>
      </c>
      <c r="E8" s="16">
        <v>0</v>
      </c>
      <c r="F8" s="16">
        <v>1977865</v>
      </c>
      <c r="G8" s="16">
        <v>852570</v>
      </c>
      <c r="H8" s="16">
        <v>0</v>
      </c>
      <c r="I8" s="16">
        <v>0</v>
      </c>
      <c r="J8" s="14"/>
    </row>
    <row r="9" spans="1:10" s="1" customFormat="1" ht="18.75" customHeight="1">
      <c r="A9" s="9">
        <v>3</v>
      </c>
      <c r="B9" s="10" t="s">
        <v>130</v>
      </c>
      <c r="C9" s="11">
        <f>SUM(E9,E10,F9,F10,G9,G10,H9,H10,I9,I10)</f>
        <v>500000</v>
      </c>
      <c r="D9" s="12" t="s">
        <v>131</v>
      </c>
      <c r="E9" s="13">
        <v>125000</v>
      </c>
      <c r="F9" s="13"/>
      <c r="G9" s="13"/>
      <c r="H9" s="13"/>
      <c r="I9" s="13"/>
      <c r="J9" s="14"/>
    </row>
    <row r="10" spans="1:10" s="1" customFormat="1" ht="21.75" customHeight="1">
      <c r="A10" s="9"/>
      <c r="B10" s="10"/>
      <c r="C10" s="11"/>
      <c r="D10" s="15" t="s">
        <v>132</v>
      </c>
      <c r="E10" s="16">
        <v>375000</v>
      </c>
      <c r="F10" s="16"/>
      <c r="G10" s="16"/>
      <c r="H10" s="16"/>
      <c r="I10" s="16"/>
      <c r="J10" s="14"/>
    </row>
    <row r="11" spans="1:10" s="1" customFormat="1" ht="12.75">
      <c r="A11" s="9">
        <v>4</v>
      </c>
      <c r="B11" s="10" t="s">
        <v>133</v>
      </c>
      <c r="C11" s="11">
        <f>SUM(E11,E12,F11,F12,G11,G12,H11,H12,I11,I12)</f>
        <v>13466420</v>
      </c>
      <c r="D11" s="12" t="s">
        <v>134</v>
      </c>
      <c r="E11" s="13">
        <v>30000</v>
      </c>
      <c r="F11" s="13">
        <v>176900</v>
      </c>
      <c r="G11" s="13">
        <v>4214592</v>
      </c>
      <c r="H11" s="13">
        <v>1089216</v>
      </c>
      <c r="I11" s="13"/>
      <c r="J11" s="14"/>
    </row>
    <row r="12" spans="1:10" s="1" customFormat="1" ht="12.75">
      <c r="A12" s="9"/>
      <c r="B12" s="10"/>
      <c r="C12" s="11"/>
      <c r="D12" s="15" t="s">
        <v>135</v>
      </c>
      <c r="E12" s="29">
        <v>0</v>
      </c>
      <c r="F12" s="29">
        <v>0</v>
      </c>
      <c r="G12" s="29">
        <v>6321888</v>
      </c>
      <c r="H12" s="29">
        <v>1633824</v>
      </c>
      <c r="I12" s="29"/>
      <c r="J12" s="14"/>
    </row>
    <row r="13" spans="1:10" s="1" customFormat="1" ht="12.75">
      <c r="A13" s="9">
        <v>5</v>
      </c>
      <c r="B13" s="10" t="s">
        <v>136</v>
      </c>
      <c r="C13" s="11">
        <f>SUM(E13,E14,F13,F14,G13,G14,H13,H14,I13,I14)</f>
        <v>10000000</v>
      </c>
      <c r="D13" s="12" t="s">
        <v>137</v>
      </c>
      <c r="E13" s="13">
        <v>30000</v>
      </c>
      <c r="F13" s="13">
        <v>100000</v>
      </c>
      <c r="G13" s="13">
        <v>1974000</v>
      </c>
      <c r="H13" s="13">
        <v>1974000</v>
      </c>
      <c r="I13" s="13"/>
      <c r="J13" s="30"/>
    </row>
    <row r="14" spans="1:10" s="1" customFormat="1" ht="12.75">
      <c r="A14" s="9"/>
      <c r="B14" s="10"/>
      <c r="C14" s="11"/>
      <c r="D14" s="15" t="s">
        <v>138</v>
      </c>
      <c r="E14" s="16">
        <v>0</v>
      </c>
      <c r="F14" s="16">
        <v>0</v>
      </c>
      <c r="G14" s="16">
        <v>2961000</v>
      </c>
      <c r="H14" s="16">
        <v>2961000</v>
      </c>
      <c r="I14" s="31"/>
      <c r="J14" s="30"/>
    </row>
    <row r="15" spans="1:10" s="1" customFormat="1" ht="12.75">
      <c r="A15" s="9">
        <v>6</v>
      </c>
      <c r="B15" s="10" t="s">
        <v>139</v>
      </c>
      <c r="C15" s="11">
        <f>SUM(E15,E16,F15,F16,G15,G16,H15,H16,I15,I16)</f>
        <v>23817338</v>
      </c>
      <c r="D15" s="12" t="s">
        <v>140</v>
      </c>
      <c r="E15" s="32">
        <v>30000</v>
      </c>
      <c r="F15" s="32">
        <v>178930</v>
      </c>
      <c r="G15" s="20">
        <v>680257</v>
      </c>
      <c r="H15" s="20">
        <v>4379553</v>
      </c>
      <c r="I15" s="20">
        <v>4383553</v>
      </c>
      <c r="J15" s="30" t="s">
        <v>141</v>
      </c>
    </row>
    <row r="16" spans="1:10" s="1" customFormat="1" ht="17.25" customHeight="1">
      <c r="A16" s="9"/>
      <c r="B16" s="10"/>
      <c r="C16" s="11"/>
      <c r="D16" s="15" t="s">
        <v>142</v>
      </c>
      <c r="E16" s="16">
        <v>0</v>
      </c>
      <c r="F16" s="16">
        <v>0</v>
      </c>
      <c r="G16" s="16">
        <v>1020385</v>
      </c>
      <c r="H16" s="16">
        <v>6569330</v>
      </c>
      <c r="I16" s="16">
        <v>6575330</v>
      </c>
      <c r="J16" s="30"/>
    </row>
    <row r="17" spans="1:10" s="1" customFormat="1" ht="17.25" customHeight="1">
      <c r="A17" s="9">
        <v>7</v>
      </c>
      <c r="B17" s="10" t="s">
        <v>143</v>
      </c>
      <c r="C17" s="11">
        <f>SUM(E17,E18,F18,F17,G17,G18,H18,H17,I17,I18)</f>
        <v>1054430</v>
      </c>
      <c r="D17" s="12" t="s">
        <v>144</v>
      </c>
      <c r="E17" s="33">
        <v>10000</v>
      </c>
      <c r="F17" s="33">
        <v>244180</v>
      </c>
      <c r="G17" s="29"/>
      <c r="H17" s="29"/>
      <c r="I17" s="29"/>
      <c r="J17" s="34"/>
    </row>
    <row r="18" spans="1:10" s="1" customFormat="1" ht="17.25" customHeight="1">
      <c r="A18" s="9"/>
      <c r="B18" s="10"/>
      <c r="C18" s="11"/>
      <c r="D18" s="15" t="s">
        <v>145</v>
      </c>
      <c r="E18" s="29">
        <v>0</v>
      </c>
      <c r="F18" s="29">
        <v>800250</v>
      </c>
      <c r="G18" s="29"/>
      <c r="H18" s="29"/>
      <c r="I18" s="29"/>
      <c r="J18" s="34"/>
    </row>
    <row r="19" spans="1:10" s="1" customFormat="1" ht="12.75">
      <c r="A19" s="9">
        <v>8</v>
      </c>
      <c r="B19" s="10" t="s">
        <v>146</v>
      </c>
      <c r="C19" s="11">
        <v>20628346</v>
      </c>
      <c r="D19" s="12" t="s">
        <v>147</v>
      </c>
      <c r="E19" s="13">
        <v>790000</v>
      </c>
      <c r="F19" s="13">
        <v>334182</v>
      </c>
      <c r="G19" s="13">
        <v>3364502</v>
      </c>
      <c r="H19" s="13">
        <v>4617163</v>
      </c>
      <c r="I19" s="13"/>
      <c r="J19" s="14" t="s">
        <v>148</v>
      </c>
    </row>
    <row r="20" spans="1:10" s="1" customFormat="1" ht="16.5" customHeight="1">
      <c r="A20" s="9"/>
      <c r="B20" s="10"/>
      <c r="C20" s="11"/>
      <c r="D20" s="15" t="s">
        <v>149</v>
      </c>
      <c r="E20" s="16">
        <v>0</v>
      </c>
      <c r="F20" s="16">
        <v>461868</v>
      </c>
      <c r="G20" s="16">
        <v>4650032</v>
      </c>
      <c r="H20" s="16">
        <v>6381319</v>
      </c>
      <c r="I20" s="16"/>
      <c r="J20" s="14"/>
    </row>
    <row r="21" spans="1:10" s="1" customFormat="1" ht="22.5" customHeight="1">
      <c r="A21" s="9">
        <v>9</v>
      </c>
      <c r="B21" s="10" t="s">
        <v>150</v>
      </c>
      <c r="C21" s="11">
        <v>2418492</v>
      </c>
      <c r="D21" s="12" t="s">
        <v>151</v>
      </c>
      <c r="E21" s="13">
        <v>24500</v>
      </c>
      <c r="F21" s="13">
        <v>10000</v>
      </c>
      <c r="G21" s="13">
        <v>872261</v>
      </c>
      <c r="H21" s="13"/>
      <c r="I21" s="13"/>
      <c r="J21" s="14" t="s">
        <v>152</v>
      </c>
    </row>
    <row r="22" spans="1:10" s="1" customFormat="1" ht="14.25" customHeight="1">
      <c r="A22" s="9"/>
      <c r="B22" s="10"/>
      <c r="C22" s="11"/>
      <c r="D22" s="15" t="s">
        <v>153</v>
      </c>
      <c r="E22" s="16">
        <v>0</v>
      </c>
      <c r="F22" s="16">
        <v>0</v>
      </c>
      <c r="G22" s="16">
        <v>1446782</v>
      </c>
      <c r="H22" s="16"/>
      <c r="I22" s="16"/>
      <c r="J22" s="14"/>
    </row>
    <row r="23" spans="1:10" s="1" customFormat="1" ht="12.75">
      <c r="A23" s="9">
        <v>10</v>
      </c>
      <c r="B23" s="10" t="s">
        <v>154</v>
      </c>
      <c r="C23" s="11">
        <f>SUM(E23,E24,F23,F24,G23,G24,H23,H24,I23,I24)</f>
        <v>720000</v>
      </c>
      <c r="D23" s="12" t="s">
        <v>155</v>
      </c>
      <c r="E23" s="13">
        <v>400000</v>
      </c>
      <c r="F23" s="13"/>
      <c r="G23" s="13"/>
      <c r="H23" s="13"/>
      <c r="I23" s="13"/>
      <c r="J23" s="14"/>
    </row>
    <row r="24" spans="1:10" s="1" customFormat="1" ht="19.5" customHeight="1">
      <c r="A24" s="9"/>
      <c r="B24" s="10"/>
      <c r="C24" s="11"/>
      <c r="D24" s="15" t="s">
        <v>156</v>
      </c>
      <c r="E24" s="16">
        <v>320000</v>
      </c>
      <c r="F24" s="16"/>
      <c r="G24" s="16"/>
      <c r="H24" s="16"/>
      <c r="I24" s="16"/>
      <c r="J24" s="14"/>
    </row>
    <row r="25" spans="1:10" s="1" customFormat="1" ht="12.75">
      <c r="A25" s="9">
        <v>11</v>
      </c>
      <c r="B25" s="10" t="s">
        <v>157</v>
      </c>
      <c r="C25" s="11">
        <v>12200000</v>
      </c>
      <c r="D25" s="12" t="s">
        <v>158</v>
      </c>
      <c r="E25" s="13">
        <v>4500000</v>
      </c>
      <c r="F25" s="13">
        <v>4565487</v>
      </c>
      <c r="G25" s="13"/>
      <c r="H25" s="13"/>
      <c r="I25" s="13"/>
      <c r="J25" s="14" t="s">
        <v>159</v>
      </c>
    </row>
    <row r="26" spans="1:10" s="1" customFormat="1" ht="18.75" customHeight="1">
      <c r="A26" s="9"/>
      <c r="B26" s="10"/>
      <c r="C26" s="11"/>
      <c r="D26" s="15" t="s">
        <v>160</v>
      </c>
      <c r="E26" s="16">
        <v>1000000</v>
      </c>
      <c r="F26" s="16">
        <v>1000000</v>
      </c>
      <c r="G26" s="16"/>
      <c r="H26" s="16"/>
      <c r="I26" s="16"/>
      <c r="J26" s="14"/>
    </row>
    <row r="27" spans="1:10" s="1" customFormat="1" ht="12.75">
      <c r="A27" s="9">
        <v>12</v>
      </c>
      <c r="B27" s="10" t="s">
        <v>161</v>
      </c>
      <c r="C27" s="11">
        <f>SUM(E27,E28,F27,F28,G27,G28,H27,H28,I27,I28)</f>
        <v>730000</v>
      </c>
      <c r="D27" s="12" t="s">
        <v>162</v>
      </c>
      <c r="E27" s="13"/>
      <c r="F27" s="13">
        <v>30000</v>
      </c>
      <c r="G27" s="13">
        <v>700000</v>
      </c>
      <c r="H27" s="13"/>
      <c r="I27" s="13"/>
      <c r="J27" s="14"/>
    </row>
    <row r="28" spans="1:10" s="1" customFormat="1" ht="12.75">
      <c r="A28" s="9"/>
      <c r="B28" s="10"/>
      <c r="C28" s="11"/>
      <c r="D28" s="15"/>
      <c r="E28" s="16"/>
      <c r="F28" s="16"/>
      <c r="G28" s="16"/>
      <c r="H28" s="16"/>
      <c r="I28" s="16"/>
      <c r="J28" s="14"/>
    </row>
    <row r="29" spans="1:10" s="1" customFormat="1" ht="12.75">
      <c r="A29" s="9">
        <v>13</v>
      </c>
      <c r="B29" s="10" t="s">
        <v>163</v>
      </c>
      <c r="C29" s="11">
        <f>SUM(E29,E30,F29,F30,G29,G30,H29,H30,I29,I30)</f>
        <v>1500000</v>
      </c>
      <c r="D29" s="12" t="s">
        <v>164</v>
      </c>
      <c r="E29" s="13"/>
      <c r="F29" s="13"/>
      <c r="G29" s="13"/>
      <c r="H29" s="13">
        <v>500000</v>
      </c>
      <c r="I29" s="13">
        <v>500000</v>
      </c>
      <c r="J29" s="14"/>
    </row>
    <row r="30" spans="1:10" s="1" customFormat="1" ht="18.75">
      <c r="A30" s="9"/>
      <c r="B30" s="10"/>
      <c r="C30" s="11"/>
      <c r="D30" s="15" t="s">
        <v>165</v>
      </c>
      <c r="E30" s="16"/>
      <c r="F30" s="16"/>
      <c r="G30" s="16"/>
      <c r="H30" s="16"/>
      <c r="I30" s="16">
        <v>500000</v>
      </c>
      <c r="J30" s="14"/>
    </row>
    <row r="31" spans="1:10" s="1" customFormat="1" ht="12.75">
      <c r="A31" s="9">
        <v>14</v>
      </c>
      <c r="B31" s="10" t="s">
        <v>166</v>
      </c>
      <c r="C31" s="11">
        <f>SUM(E31,E32,F31,F32,G31,G32,H31,H32,I31,I32)</f>
        <v>8100000</v>
      </c>
      <c r="D31" s="12" t="s">
        <v>167</v>
      </c>
      <c r="E31" s="13"/>
      <c r="F31" s="13">
        <v>1304000</v>
      </c>
      <c r="G31" s="13">
        <v>1760000</v>
      </c>
      <c r="H31" s="13">
        <v>1760000</v>
      </c>
      <c r="I31" s="13">
        <v>1656000</v>
      </c>
      <c r="J31" s="14"/>
    </row>
    <row r="32" spans="1:10" s="1" customFormat="1" ht="12.75">
      <c r="A32" s="9"/>
      <c r="B32" s="10"/>
      <c r="C32" s="11"/>
      <c r="D32" s="15" t="s">
        <v>168</v>
      </c>
      <c r="E32" s="16"/>
      <c r="F32" s="16">
        <v>326000</v>
      </c>
      <c r="G32" s="16">
        <v>440000</v>
      </c>
      <c r="H32" s="16">
        <v>440000</v>
      </c>
      <c r="I32" s="16">
        <v>414000</v>
      </c>
      <c r="J32" s="14"/>
    </row>
    <row r="33" spans="1:10" s="1" customFormat="1" ht="12.75">
      <c r="A33" s="9">
        <v>15</v>
      </c>
      <c r="B33" s="10" t="s">
        <v>169</v>
      </c>
      <c r="C33" s="11">
        <f>SUM(E33,E34,F33,F34,G33,G34,H34,H33,I34)</f>
        <v>660000</v>
      </c>
      <c r="D33" s="12" t="s">
        <v>170</v>
      </c>
      <c r="E33" s="35"/>
      <c r="F33" s="13">
        <v>510000</v>
      </c>
      <c r="G33" s="36"/>
      <c r="H33" s="13"/>
      <c r="I33" s="13"/>
      <c r="J33" s="14"/>
    </row>
    <row r="34" spans="1:10" s="1" customFormat="1" ht="19.5" customHeight="1">
      <c r="A34" s="9"/>
      <c r="B34" s="10"/>
      <c r="C34" s="11"/>
      <c r="D34" s="15" t="s">
        <v>171</v>
      </c>
      <c r="E34" s="37"/>
      <c r="F34" s="16">
        <v>150000</v>
      </c>
      <c r="G34" s="38"/>
      <c r="H34" s="16"/>
      <c r="I34" s="16"/>
      <c r="J34" s="14"/>
    </row>
    <row r="35" spans="1:10" s="1" customFormat="1" ht="12.75">
      <c r="A35" s="9">
        <v>16</v>
      </c>
      <c r="B35" s="10" t="s">
        <v>172</v>
      </c>
      <c r="C35" s="11">
        <f>SUM(E35,E36,F36,F35,G35,G36,H36,H35,I35,I36)</f>
        <v>8000000</v>
      </c>
      <c r="D35" s="12" t="s">
        <v>173</v>
      </c>
      <c r="E35" s="13"/>
      <c r="G35" s="13">
        <v>1600000</v>
      </c>
      <c r="H35" s="13">
        <v>1600000</v>
      </c>
      <c r="I35" s="13"/>
      <c r="J35" s="14"/>
    </row>
    <row r="36" spans="1:10" s="1" customFormat="1" ht="12.75">
      <c r="A36" s="9"/>
      <c r="B36" s="10"/>
      <c r="C36" s="11"/>
      <c r="D36" s="15" t="s">
        <v>174</v>
      </c>
      <c r="E36" s="16"/>
      <c r="F36" s="16"/>
      <c r="G36" s="16">
        <v>2400000</v>
      </c>
      <c r="H36" s="16">
        <v>2400000</v>
      </c>
      <c r="I36" s="16"/>
      <c r="J36" s="14"/>
    </row>
    <row r="37" spans="1:10" s="1" customFormat="1" ht="12.75">
      <c r="A37" s="9">
        <v>17</v>
      </c>
      <c r="B37" s="10" t="s">
        <v>175</v>
      </c>
      <c r="C37" s="11">
        <f>SUM(E37,E38,F37,F38,G37,G38,H37,H38,I37,I38)</f>
        <v>17951103</v>
      </c>
      <c r="D37" s="12" t="s">
        <v>176</v>
      </c>
      <c r="E37" s="13"/>
      <c r="F37" s="13">
        <v>24596</v>
      </c>
      <c r="G37" s="13">
        <v>1755093</v>
      </c>
      <c r="H37" s="13">
        <v>4605633</v>
      </c>
      <c r="I37" s="13">
        <v>795853</v>
      </c>
      <c r="J37" s="14"/>
    </row>
    <row r="38" spans="1:10" s="1" customFormat="1" ht="17.25" customHeight="1">
      <c r="A38" s="9"/>
      <c r="B38" s="10"/>
      <c r="C38" s="11"/>
      <c r="D38" s="15" t="s">
        <v>177</v>
      </c>
      <c r="E38" s="16"/>
      <c r="F38" s="16">
        <v>35063</v>
      </c>
      <c r="G38" s="16">
        <v>2632638</v>
      </c>
      <c r="H38" s="16">
        <v>6908449</v>
      </c>
      <c r="I38" s="16">
        <v>1193778</v>
      </c>
      <c r="J38" s="14"/>
    </row>
    <row r="39" spans="1:10" s="1" customFormat="1" ht="12.75">
      <c r="A39" s="9">
        <v>18</v>
      </c>
      <c r="B39" s="10" t="s">
        <v>178</v>
      </c>
      <c r="C39" s="11">
        <f>SUM(E39,E40,F39,F40,G39,G40,H39,H40,I39,I40)</f>
        <v>2200000</v>
      </c>
      <c r="D39" s="12" t="s">
        <v>179</v>
      </c>
      <c r="E39" s="13"/>
      <c r="F39" s="13">
        <v>0</v>
      </c>
      <c r="G39" s="13"/>
      <c r="H39" s="13">
        <v>1200000</v>
      </c>
      <c r="I39" s="13">
        <v>1000000</v>
      </c>
      <c r="J39" s="14"/>
    </row>
    <row r="40" spans="1:10" s="1" customFormat="1" ht="21" customHeight="1">
      <c r="A40" s="9"/>
      <c r="B40" s="10"/>
      <c r="C40" s="11"/>
      <c r="D40" s="15"/>
      <c r="E40" s="16"/>
      <c r="F40" s="16"/>
      <c r="G40" s="16"/>
      <c r="H40" s="16"/>
      <c r="I40" s="16"/>
      <c r="J40" s="14"/>
    </row>
    <row r="41" spans="1:10" s="1" customFormat="1" ht="12.75">
      <c r="A41" s="9">
        <v>19</v>
      </c>
      <c r="B41" s="10" t="s">
        <v>180</v>
      </c>
      <c r="C41" s="11">
        <f>SUM(E41,E42,F41,F42,G41,G42,H41,H42,I41,I42)</f>
        <v>3200000</v>
      </c>
      <c r="D41" s="12" t="s">
        <v>181</v>
      </c>
      <c r="E41" s="13"/>
      <c r="F41" s="13">
        <v>0</v>
      </c>
      <c r="G41" s="13"/>
      <c r="H41" s="13">
        <v>640000</v>
      </c>
      <c r="I41" s="13">
        <v>640000</v>
      </c>
      <c r="J41" s="14"/>
    </row>
    <row r="42" spans="1:10" s="1" customFormat="1" ht="21.75" customHeight="1">
      <c r="A42" s="9"/>
      <c r="B42" s="10"/>
      <c r="C42" s="11"/>
      <c r="D42" s="15" t="s">
        <v>182</v>
      </c>
      <c r="E42" s="16"/>
      <c r="F42" s="16"/>
      <c r="G42" s="16"/>
      <c r="H42" s="16">
        <v>960000</v>
      </c>
      <c r="I42" s="16">
        <v>960000</v>
      </c>
      <c r="J42" s="14"/>
    </row>
    <row r="43" spans="1:10" s="1" customFormat="1" ht="12.75">
      <c r="A43" s="9">
        <v>20</v>
      </c>
      <c r="B43" s="10" t="s">
        <v>183</v>
      </c>
      <c r="C43" s="11">
        <f>SUM(E43,E44,F43,F44,G43,G44,H43,H44,I43,I44)</f>
        <v>1200000</v>
      </c>
      <c r="D43" s="12" t="s">
        <v>184</v>
      </c>
      <c r="E43" s="13"/>
      <c r="F43" s="13">
        <v>300000</v>
      </c>
      <c r="G43" s="13">
        <v>300000</v>
      </c>
      <c r="H43" s="13">
        <v>300000</v>
      </c>
      <c r="I43" s="13">
        <v>300000</v>
      </c>
      <c r="J43" s="14"/>
    </row>
    <row r="44" spans="1:10" s="1" customFormat="1" ht="12.75">
      <c r="A44" s="9"/>
      <c r="B44" s="10"/>
      <c r="C44" s="11"/>
      <c r="D44" s="15"/>
      <c r="E44" s="16"/>
      <c r="F44" s="16"/>
      <c r="G44" s="16"/>
      <c r="H44" s="16"/>
      <c r="I44" s="16"/>
      <c r="J44" s="14"/>
    </row>
    <row r="45" spans="1:10" s="1" customFormat="1" ht="12.75">
      <c r="A45" s="9">
        <v>21</v>
      </c>
      <c r="B45" s="10" t="s">
        <v>185</v>
      </c>
      <c r="C45" s="11">
        <f>SUM(E45,E46,F45,F46,G45,G46,H45,H46,I45,I46)</f>
        <v>2400000</v>
      </c>
      <c r="D45" s="12" t="s">
        <v>186</v>
      </c>
      <c r="E45" s="13"/>
      <c r="F45" s="13">
        <v>600000</v>
      </c>
      <c r="G45" s="13">
        <v>600000</v>
      </c>
      <c r="H45" s="13">
        <v>600000</v>
      </c>
      <c r="I45" s="13">
        <v>600000</v>
      </c>
      <c r="J45" s="14"/>
    </row>
    <row r="46" spans="1:10" s="1" customFormat="1" ht="12.75">
      <c r="A46" s="9"/>
      <c r="B46" s="10"/>
      <c r="C46" s="11"/>
      <c r="D46" s="15"/>
      <c r="E46" s="16"/>
      <c r="F46" s="16"/>
      <c r="G46" s="16"/>
      <c r="H46" s="16"/>
      <c r="I46" s="16"/>
      <c r="J46" s="14"/>
    </row>
    <row r="47" spans="1:10" s="1" customFormat="1" ht="12.75">
      <c r="A47" s="9"/>
      <c r="B47" s="22" t="s">
        <v>187</v>
      </c>
      <c r="C47" s="39">
        <f>SUM(C5,C7,C9,C11,C13,C15,C17,C19,C21,C23,C25,C27,C29,C31,C33,C35,C37,C39,C41,C43,C45)</f>
        <v>142399474</v>
      </c>
      <c r="D47" s="40"/>
      <c r="E47" s="25">
        <f>SUM(E5,E7,E9,E11,E13,E15,E17,E19,E21,E23,E25,E45)</f>
        <v>6249500</v>
      </c>
      <c r="F47" s="25">
        <f>SUM(F5,F7,F11,F13,F15,F17,F19,F21,F25,F27,F31,F33,F37,F39,F41,F43,F45)</f>
        <v>10727310</v>
      </c>
      <c r="G47" s="25">
        <f>SUM(G5,G7,G9,G11,G13,G15,G17,G19,G21,G23,G25,G27,G31,G33,G35,G37,G39,G41,G43,G45)</f>
        <v>20984580</v>
      </c>
      <c r="H47" s="25">
        <f>SUM(H5,H7,H9,H11,H13,H15,H17,H19,H21,H23,H25,H27,H29,H31,H33,H35,H37,H39,H41,H43,H45)</f>
        <v>26265565</v>
      </c>
      <c r="I47" s="25">
        <f>SUM(I15,I29,I31,I37,I39,I41,I43,I45)</f>
        <v>9875406</v>
      </c>
      <c r="J47" s="14"/>
    </row>
    <row r="48" spans="1:10" s="1" customFormat="1" ht="12.75">
      <c r="A48" s="9"/>
      <c r="B48" s="22"/>
      <c r="C48" s="39"/>
      <c r="D48" s="27"/>
      <c r="E48" s="28">
        <f>SUM(E6,E8,E10,E12,E14,E16,E18,E20,E22,E24,E26)</f>
        <v>1695000</v>
      </c>
      <c r="F48" s="28">
        <f>SUM(F6,F8,F10,F12,F14,F16,F18,F20,F22,F24,F26,F28,F30,F32,F34,F36,F38,F40,F42)</f>
        <v>4751046</v>
      </c>
      <c r="G48" s="28">
        <f>SUM(G6,G8,G10,G12,G14,G16,G18,G20,G22,G24,G26,G28,G30,G32,G34,G36,G38,G40,G42,G44,G46)</f>
        <v>22725295</v>
      </c>
      <c r="H48" s="28">
        <f>SUM(H6,H8,H10,H12,H14,H16,H18,H20,H22,H24,H26,H28,H30,H32,H34,H36,H38,H40,H42,H44,H46)</f>
        <v>28253922</v>
      </c>
      <c r="I48" s="28">
        <f>SUM(I16,I30,I32,I38,I42)</f>
        <v>9643108</v>
      </c>
      <c r="J48" s="14"/>
    </row>
    <row r="49" spans="1:10" s="1" customFormat="1" ht="12.75">
      <c r="A49" s="41"/>
      <c r="B49" s="42" t="s">
        <v>188</v>
      </c>
      <c r="C49" s="43">
        <v>206577057</v>
      </c>
      <c r="D49" s="44"/>
      <c r="E49" s="45">
        <v>10240800</v>
      </c>
      <c r="F49" s="45">
        <v>13857723</v>
      </c>
      <c r="G49" s="45">
        <v>33921633</v>
      </c>
      <c r="H49" s="45">
        <v>39671921</v>
      </c>
      <c r="I49" s="45">
        <v>19442886</v>
      </c>
      <c r="J49" s="46"/>
    </row>
    <row r="50" spans="1:10" s="1" customFormat="1" ht="12.75">
      <c r="A50" s="41"/>
      <c r="B50" s="42"/>
      <c r="C50" s="43"/>
      <c r="D50" s="47"/>
      <c r="E50" s="48">
        <v>1895000</v>
      </c>
      <c r="F50" s="48">
        <v>4948913</v>
      </c>
      <c r="G50" s="48">
        <v>30064324</v>
      </c>
      <c r="H50" s="48">
        <v>34884704</v>
      </c>
      <c r="I50" s="48">
        <v>13294328</v>
      </c>
      <c r="J50" s="49"/>
    </row>
  </sheetData>
  <mergeCells count="96">
    <mergeCell ref="A1:A2"/>
    <mergeCell ref="B1:B2"/>
    <mergeCell ref="C1:C2"/>
    <mergeCell ref="D1:D2"/>
    <mergeCell ref="E1:I1"/>
    <mergeCell ref="J1:J2"/>
    <mergeCell ref="A5:A6"/>
    <mergeCell ref="B5:B6"/>
    <mergeCell ref="C5:C6"/>
    <mergeCell ref="J5:J6"/>
    <mergeCell ref="A7:A8"/>
    <mergeCell ref="B7:B8"/>
    <mergeCell ref="C7:C8"/>
    <mergeCell ref="J7:J8"/>
    <mergeCell ref="A9:A10"/>
    <mergeCell ref="B9:B10"/>
    <mergeCell ref="C9:C10"/>
    <mergeCell ref="J9:J10"/>
    <mergeCell ref="A11:A12"/>
    <mergeCell ref="B11:B12"/>
    <mergeCell ref="C11:C12"/>
    <mergeCell ref="J11:J12"/>
    <mergeCell ref="A13:A14"/>
    <mergeCell ref="B13:B14"/>
    <mergeCell ref="C13:C14"/>
    <mergeCell ref="J13:J14"/>
    <mergeCell ref="A15:A16"/>
    <mergeCell ref="B15:B16"/>
    <mergeCell ref="C15:C16"/>
    <mergeCell ref="J15:J16"/>
    <mergeCell ref="A17:A18"/>
    <mergeCell ref="B17:B18"/>
    <mergeCell ref="C17:C18"/>
    <mergeCell ref="A19:A20"/>
    <mergeCell ref="B19:B20"/>
    <mergeCell ref="C19:C20"/>
    <mergeCell ref="J19:J20"/>
    <mergeCell ref="A21:A22"/>
    <mergeCell ref="B21:B22"/>
    <mergeCell ref="C21:C22"/>
    <mergeCell ref="J21:J22"/>
    <mergeCell ref="A23:A24"/>
    <mergeCell ref="B23:B24"/>
    <mergeCell ref="C23:C24"/>
    <mergeCell ref="J23:J24"/>
    <mergeCell ref="A25:A26"/>
    <mergeCell ref="B25:B26"/>
    <mergeCell ref="C25:C26"/>
    <mergeCell ref="J25:J26"/>
    <mergeCell ref="A27:A28"/>
    <mergeCell ref="B27:B28"/>
    <mergeCell ref="C27:C28"/>
    <mergeCell ref="J27:J28"/>
    <mergeCell ref="A29:A30"/>
    <mergeCell ref="B29:B30"/>
    <mergeCell ref="C29:C30"/>
    <mergeCell ref="J29:J30"/>
    <mergeCell ref="A31:A32"/>
    <mergeCell ref="B31:B32"/>
    <mergeCell ref="C31:C32"/>
    <mergeCell ref="J31:J32"/>
    <mergeCell ref="A33:A34"/>
    <mergeCell ref="B33:B34"/>
    <mergeCell ref="C33:C34"/>
    <mergeCell ref="J33:J34"/>
    <mergeCell ref="A35:A36"/>
    <mergeCell ref="B35:B36"/>
    <mergeCell ref="C35:C36"/>
    <mergeCell ref="J35:J36"/>
    <mergeCell ref="A37:A38"/>
    <mergeCell ref="B37:B38"/>
    <mergeCell ref="C37:C38"/>
    <mergeCell ref="J37:J38"/>
    <mergeCell ref="A39:A40"/>
    <mergeCell ref="B39:B40"/>
    <mergeCell ref="C39:C40"/>
    <mergeCell ref="J39:J40"/>
    <mergeCell ref="A41:A42"/>
    <mergeCell ref="B41:B42"/>
    <mergeCell ref="C41:C42"/>
    <mergeCell ref="J41:J42"/>
    <mergeCell ref="A43:A44"/>
    <mergeCell ref="B43:B44"/>
    <mergeCell ref="C43:C44"/>
    <mergeCell ref="J43:J44"/>
    <mergeCell ref="A45:A46"/>
    <mergeCell ref="B45:B46"/>
    <mergeCell ref="C45:C46"/>
    <mergeCell ref="J45:J46"/>
    <mergeCell ref="A47:A48"/>
    <mergeCell ref="B47:B48"/>
    <mergeCell ref="C47:C48"/>
    <mergeCell ref="J47:J48"/>
    <mergeCell ref="A49:A50"/>
    <mergeCell ref="B49:B50"/>
    <mergeCell ref="C49:C50"/>
  </mergeCells>
  <printOptions horizontalCentered="1"/>
  <pageMargins left="0.39375" right="0.39375" top="0.7875" bottom="0.5902777777777778" header="0" footer="0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00390625" defaultRowHeight="12.75"/>
  <cols>
    <col min="1" max="1" width="3.75390625" style="1" customWidth="1"/>
    <col min="2" max="2" width="21.375" style="1" customWidth="1"/>
    <col min="3" max="3" width="12.375" style="1" customWidth="1"/>
    <col min="4" max="4" width="10.375" style="1" customWidth="1"/>
    <col min="5" max="5" width="12.125" style="1" customWidth="1"/>
    <col min="6" max="6" width="12.375" style="1" customWidth="1"/>
    <col min="7" max="8" width="12.75390625" style="1" customWidth="1"/>
    <col min="9" max="9" width="13.375" style="1" customWidth="1"/>
    <col min="10" max="256" width="9.00390625" style="1" customWidth="1"/>
  </cols>
  <sheetData>
    <row r="1" s="1" customFormat="1" ht="12.75"/>
    <row r="2" ht="12.75"/>
    <row r="3" ht="12.75"/>
    <row r="4" ht="12.75"/>
    <row r="5" ht="19.5" customHeight="1"/>
    <row r="6" ht="21.75" customHeight="1"/>
    <row r="7" ht="15" customHeight="1"/>
    <row r="8" ht="14.25" customHeight="1"/>
    <row r="9" ht="18.75" customHeight="1"/>
    <row r="10" ht="21.75" customHeight="1"/>
  </sheetData>
  <printOptions horizontalCentered="1"/>
  <pageMargins left="0.39375" right="0.39375" top="0.5902777777777778" bottom="0.5902777777777778" header="0.5" footer="0.5"/>
  <pageSetup fitToHeight="0" horizontalDpi="300" verticalDpi="30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2008-10-21T07:53:31Z</cp:lastPrinted>
  <dcterms:created xsi:type="dcterms:W3CDTF">1997-02-26T13:46:56Z</dcterms:created>
  <dcterms:modified xsi:type="dcterms:W3CDTF">2008-10-08T10:59:54Z</dcterms:modified>
  <cp:category/>
  <cp:version/>
  <cp:contentType/>
  <cp:contentStatus/>
  <cp:revision>1</cp:revision>
</cp:coreProperties>
</file>