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6" activeTab="21"/>
  </bookViews>
  <sheets>
    <sheet name="1" sheetId="1" r:id="rId1"/>
    <sheet name="1 (2)" sheetId="2" r:id="rId2"/>
    <sheet name="2" sheetId="3" r:id="rId3"/>
    <sheet name="3" sheetId="4" r:id="rId4"/>
    <sheet name="3a" sheetId="5" r:id="rId5"/>
    <sheet name="Nr 4" sheetId="6" r:id="rId6"/>
    <sheet name="Nr 4a" sheetId="7" r:id="rId7"/>
    <sheet name="Nr 4b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1" sheetId="14" r:id="rId14"/>
    <sheet name="10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prognoza długu" sheetId="22" r:id="rId22"/>
    <sheet name="Arkusz1" sheetId="23" r:id="rId23"/>
  </sheets>
  <definedNames/>
  <calcPr fullCalcOnLoad="1"/>
</workbook>
</file>

<file path=xl/sharedStrings.xml><?xml version="1.0" encoding="utf-8"?>
<sst xmlns="http://schemas.openxmlformats.org/spreadsheetml/2006/main" count="1408" uniqueCount="773">
  <si>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</si>
  <si>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</si>
  <si>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</si>
  <si>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</si>
  <si>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</si>
  <si>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</si>
  <si>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</si>
  <si>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</si>
  <si>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</si>
  <si>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</si>
  <si>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</si>
  <si>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</si>
  <si>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</si>
  <si>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</si>
  <si>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</si>
  <si>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</si>
  <si>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</si>
  <si>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</si>
  <si>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</si>
  <si>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</si>
  <si>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</si>
  <si>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</si>
  <si>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</si>
  <si>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</si>
  <si>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</si>
  <si>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</si>
  <si>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</si>
  <si>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</si>
  <si>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</si>
  <si>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</si>
  <si>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</si>
  <si>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</si>
  <si>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</si>
  <si>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</si>
  <si>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Ogółem</t>
  </si>
  <si>
    <t>Nazwa zadania inwestycyjnego</t>
  </si>
  <si>
    <t>Dochody bieżące</t>
  </si>
  <si>
    <t>Dochody majątkowe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</si>
  <si>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</si>
  <si>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</si>
  <si>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</si>
  <si>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</si>
  <si>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Dochody budżetu gminy na 2009 r.</t>
  </si>
  <si>
    <t>Wynagrodzenia i pochodne od wynagrodzeń</t>
  </si>
  <si>
    <t>Pozostałe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</si>
  <si>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</si>
  <si>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</si>
  <si>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</si>
  <si>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</si>
  <si>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</si>
  <si>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</si>
  <si>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</si>
  <si>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</si>
  <si>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</si>
  <si>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</si>
  <si>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</si>
  <si>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</si>
  <si>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</si>
  <si>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</si>
  <si>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</si>
  <si>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</si>
  <si>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</si>
  <si>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Projekt</t>
  </si>
  <si>
    <t>Okres realizacji zadania</t>
  </si>
  <si>
    <t>Przewidywane nakłady i źródła finansowania</t>
  </si>
  <si>
    <t>źródło</t>
  </si>
  <si>
    <t>kwota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</si>
  <si>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</si>
  <si>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</si>
  <si>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</si>
  <si>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</si>
  <si>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</si>
  <si>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</si>
  <si>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w roku budżetowym 2009</t>
  </si>
  <si>
    <t>2011 rok</t>
  </si>
  <si>
    <t>Wydatki poniesione do 31.12.2008 r.</t>
  </si>
  <si>
    <t>Wydatki bieżące na programy i projekty realizowane ze środków pochodzących z budżetu Unii Europejskiej oraz innych źródeł zagranicznych, niepodlegających zwrotowi na 2009 rok</t>
  </si>
  <si>
    <t>Planowane wydatki budżetowe na realizację zadań programu w latach 2010 - 20……</t>
  </si>
  <si>
    <t>po 2011 roku</t>
  </si>
  <si>
    <t>wynagrodzenia i pochodne od wynagrodzeń</t>
  </si>
  <si>
    <t>pozostałe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</si>
  <si>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</si>
  <si>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</si>
  <si>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</si>
  <si>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</si>
  <si>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</si>
  <si>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</si>
  <si>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w tym: wpłata do budżetu</t>
  </si>
  <si>
    <t>Przychody</t>
  </si>
  <si>
    <t>Dochody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</si>
  <si>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</si>
  <si>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</si>
  <si>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</si>
  <si>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</si>
  <si>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</si>
  <si>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</si>
  <si>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</si>
  <si>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dochody z tytułu przekształcenia prawa użytkowania wieczystego w prawo własności</t>
  </si>
  <si>
    <t>§ 0760</t>
  </si>
  <si>
    <t>dochody ze sprzedaży majątku</t>
  </si>
  <si>
    <t>§ 0770, § 0780,     § 0870</t>
  </si>
  <si>
    <t>dotacje i środki otrzymane na inwestycje</t>
  </si>
  <si>
    <t xml:space="preserve">§ 620, § 626,        § 628, § 629,             § 630,                                § 631 - § 633,                                  § 641 - § 643,                  § 651 - § 653,                  § 661 - § 664,              § 665 </t>
  </si>
  <si>
    <t>Fundusz Ochrony Środowiska i Gospodarki Wodnej</t>
  </si>
  <si>
    <t>Fundusz Gospodarki Zasobem Geodezyjnym i Kartograficznym</t>
  </si>
  <si>
    <t>Nazwa jednostki
 otrzymującej dotację</t>
  </si>
  <si>
    <t>Zakres</t>
  </si>
  <si>
    <t>Ogółem kwota dotacji</t>
  </si>
  <si>
    <t>Nazwa instytucji</t>
  </si>
  <si>
    <t>Kwota dotacji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</si>
  <si>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</si>
  <si>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</si>
  <si>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</si>
  <si>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</si>
  <si>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</si>
  <si>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</si>
  <si>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</si>
  <si>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</si>
  <si>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</si>
  <si>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</si>
  <si>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</si>
  <si>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</si>
  <si>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</si>
  <si>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</si>
  <si>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</si>
  <si>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</si>
  <si>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</si>
  <si>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</si>
  <si>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</si>
  <si>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</si>
  <si>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</si>
  <si>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</si>
  <si>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</si>
  <si>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</si>
  <si>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</si>
  <si>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</si>
  <si>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</si>
  <si>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</si>
  <si>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</si>
  <si>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</si>
  <si>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</si>
  <si>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</si>
  <si>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</si>
  <si>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</si>
  <si>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</si>
  <si>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</si>
  <si>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</si>
  <si>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</si>
  <si>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</si>
  <si>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</si>
  <si>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</si>
  <si>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</si>
  <si>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</si>
  <si>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</si>
  <si>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</si>
  <si>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</si>
  <si>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</si>
  <si>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</si>
  <si>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</si>
  <si>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</si>
  <si>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</si>
  <si>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</si>
  <si>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</si>
  <si>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</si>
  <si>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</si>
  <si>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</si>
  <si>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</si>
  <si>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</si>
  <si>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</si>
  <si>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</si>
  <si>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</si>
  <si>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</si>
  <si>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</si>
  <si>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</si>
  <si>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</si>
  <si>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</si>
  <si>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</si>
  <si>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</si>
  <si>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</si>
  <si>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</si>
  <si>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</si>
  <si>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Wydatki jednostek pomocniczych w 2009 r.</t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</si>
  <si>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</si>
  <si>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</si>
  <si>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</si>
  <si>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</si>
  <si>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</si>
  <si>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</si>
  <si>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</si>
  <si>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</si>
  <si>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</si>
  <si>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</si>
  <si>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</si>
  <si>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</si>
  <si>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</si>
  <si>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</si>
  <si>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</si>
  <si>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</si>
  <si>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</si>
  <si>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</si>
  <si>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</si>
  <si>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</si>
  <si>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</si>
  <si>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</si>
  <si>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</si>
  <si>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</si>
  <si>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</si>
  <si>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</si>
  <si>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</si>
  <si>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</si>
  <si>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</si>
  <si>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</si>
  <si>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</si>
  <si>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</si>
  <si>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</si>
  <si>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</si>
  <si>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</si>
  <si>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</si>
  <si>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</si>
  <si>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</si>
  <si>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</si>
  <si>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</si>
  <si>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</si>
  <si>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</si>
  <si>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</si>
  <si>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</si>
  <si>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</si>
  <si>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</si>
  <si>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</si>
  <si>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</si>
  <si>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</si>
  <si>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</si>
  <si>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</si>
  <si>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</si>
  <si>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</si>
  <si>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</si>
  <si>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</si>
  <si>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</si>
  <si>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</si>
  <si>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</si>
  <si>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Transport i łączność</t>
  </si>
  <si>
    <t>Drogi publiczne gminne</t>
  </si>
  <si>
    <t>Pozostała działalność</t>
  </si>
  <si>
    <t>Wpływy z różnych dochodów</t>
  </si>
  <si>
    <t>Gospodarka mieszkaniowa</t>
  </si>
  <si>
    <t>Gospodarka gruntami nieruchomościami</t>
  </si>
  <si>
    <t>0470</t>
  </si>
  <si>
    <t>0970</t>
  </si>
  <si>
    <t>6299</t>
  </si>
  <si>
    <t>0490</t>
  </si>
  <si>
    <t>0690</t>
  </si>
  <si>
    <t>Wpływy z różnych opłat</t>
  </si>
  <si>
    <t>0750</t>
  </si>
  <si>
    <t>0870</t>
  </si>
  <si>
    <t>Wpływy ze sprzedaży składników majątkowych</t>
  </si>
  <si>
    <t>Działalność usługowa</t>
  </si>
  <si>
    <t>Cmentarze</t>
  </si>
  <si>
    <t>2020</t>
  </si>
  <si>
    <t>Administracja publiczna</t>
  </si>
  <si>
    <t>Urzędy wojewódzkie</t>
  </si>
  <si>
    <t>2010</t>
  </si>
  <si>
    <t>0830</t>
  </si>
  <si>
    <t>Wpływy z usług</t>
  </si>
  <si>
    <t>Bazpieczeństwo publiczne i ochrona przeciwpoż.</t>
  </si>
  <si>
    <t>Straż Miejska</t>
  </si>
  <si>
    <t>0570</t>
  </si>
  <si>
    <t>Wpływy z podatku dochodowego od osób fizycznych</t>
  </si>
  <si>
    <t>0350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</si>
  <si>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</si>
  <si>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</si>
  <si>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</si>
  <si>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</si>
  <si>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</si>
  <si>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</si>
  <si>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</si>
  <si>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</si>
  <si>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</si>
  <si>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</si>
  <si>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</si>
  <si>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0360</t>
  </si>
  <si>
    <t>Podatekod spadków i darowizn</t>
  </si>
  <si>
    <t>0370</t>
  </si>
  <si>
    <t xml:space="preserve">Opłata od posiadania psów </t>
  </si>
  <si>
    <t>0430</t>
  </si>
  <si>
    <t>Wpływy z opłaty targowej</t>
  </si>
  <si>
    <t>Odsetki od nietermin.wpłat z tyt.podatków i opłat</t>
  </si>
  <si>
    <t>0410</t>
  </si>
  <si>
    <t>Wpływy z opłaty skarbowej</t>
  </si>
  <si>
    <t>0480</t>
  </si>
  <si>
    <t>0010</t>
  </si>
  <si>
    <t>Podatek dochodowy od osób fizycznych</t>
  </si>
  <si>
    <t>0020</t>
  </si>
  <si>
    <t xml:space="preserve">Podatek dochodowy od osób prawnych </t>
  </si>
  <si>
    <t>Różne rozliczenia</t>
  </si>
  <si>
    <t>2920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</si>
  <si>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</si>
  <si>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</si>
  <si>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</si>
  <si>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</si>
  <si>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</si>
  <si>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Część równoważąca subwencji ogólnej dla gmin</t>
  </si>
  <si>
    <t>Oświata i wychowanie</t>
  </si>
  <si>
    <t>Przedszkola</t>
  </si>
  <si>
    <t>2030</t>
  </si>
  <si>
    <t>Ochrona zdrowia</t>
  </si>
  <si>
    <t xml:space="preserve">Pomoc społeczna </t>
  </si>
  <si>
    <t>Ośrodki wsparcia</t>
  </si>
  <si>
    <t>Ośrodki pomocy społecznej</t>
  </si>
  <si>
    <t>Usługi opiekuńcze i specjalistyczne usługi opiekuńcze</t>
  </si>
  <si>
    <t>Gospodarka komunalna i ochrona środowiska</t>
  </si>
  <si>
    <t>010</t>
  </si>
  <si>
    <t>Rolnictwo i łowiectwo</t>
  </si>
  <si>
    <t>01030</t>
  </si>
  <si>
    <t>Izby rolnicze</t>
  </si>
  <si>
    <t>600</t>
  </si>
  <si>
    <t>60004</t>
  </si>
  <si>
    <t>Lokalny transport zbiorowy</t>
  </si>
  <si>
    <t>60016</t>
  </si>
  <si>
    <t>60095</t>
  </si>
  <si>
    <t>700</t>
  </si>
  <si>
    <t>70004</t>
  </si>
  <si>
    <t>70005</t>
  </si>
  <si>
    <t xml:space="preserve">Gospodarka gruntami i nieruchomościami </t>
  </si>
  <si>
    <t>70095</t>
  </si>
  <si>
    <t>710</t>
  </si>
  <si>
    <t>71004</t>
  </si>
  <si>
    <t>71035</t>
  </si>
  <si>
    <t>750</t>
  </si>
  <si>
    <r>
      <t>Administracja publiczna</t>
    </r>
    <r>
      <rPr>
        <sz val="10"/>
        <rFont val="Arial"/>
        <family val="2"/>
      </rPr>
      <t xml:space="preserve"> </t>
    </r>
  </si>
  <si>
    <t>75011</t>
  </si>
  <si>
    <t>75022</t>
  </si>
  <si>
    <t>Rady gmin</t>
  </si>
  <si>
    <t>75023</t>
  </si>
  <si>
    <t>Urzędy gmin</t>
  </si>
  <si>
    <t>w tym : rezerwa</t>
  </si>
  <si>
    <t>75075</t>
  </si>
  <si>
    <t>Promocja jednostek samorz. teryt.</t>
  </si>
  <si>
    <t>75095</t>
  </si>
  <si>
    <t>Pozostała dzłalność</t>
  </si>
  <si>
    <t>75054</t>
  </si>
  <si>
    <t>Referenda ogólnokrajowe i konstyt.</t>
  </si>
  <si>
    <t>751</t>
  </si>
  <si>
    <t>75101</t>
  </si>
  <si>
    <t>754</t>
  </si>
  <si>
    <t>Bezpieczeństwo publiczne i ochrona przeciwpożarowa</t>
  </si>
  <si>
    <t>75412</t>
  </si>
  <si>
    <t>Ochotnicze Straże Pożarne</t>
  </si>
  <si>
    <t>75416</t>
  </si>
  <si>
    <t>75421</t>
  </si>
  <si>
    <t>Zarządzanie kryzysowe</t>
  </si>
  <si>
    <t>75495</t>
  </si>
  <si>
    <t>756</t>
  </si>
  <si>
    <t>Dochody od osób prawnych, od osób fiz. i od innych jedn. niepos. oso. prawnej</t>
  </si>
  <si>
    <t>75647</t>
  </si>
  <si>
    <t>757</t>
  </si>
  <si>
    <t>Obsługa długu publicznego</t>
  </si>
  <si>
    <t xml:space="preserve">75702 </t>
  </si>
  <si>
    <t xml:space="preserve">75704 </t>
  </si>
  <si>
    <t>758</t>
  </si>
  <si>
    <t>75818</t>
  </si>
  <si>
    <t>Rezerwy ogólne i celowe</t>
  </si>
  <si>
    <t>801</t>
  </si>
  <si>
    <t>80101</t>
  </si>
  <si>
    <t>Szkoły podstawowe</t>
  </si>
  <si>
    <t>80103</t>
  </si>
  <si>
    <t>Oddziały przedszkolne w szkołach</t>
  </si>
  <si>
    <t>80104</t>
  </si>
  <si>
    <t>80105</t>
  </si>
  <si>
    <t>Przedszkola specjalne</t>
  </si>
  <si>
    <t>80110</t>
  </si>
  <si>
    <t>Gimnazja</t>
  </si>
  <si>
    <t>80113</t>
  </si>
  <si>
    <t>Dowożenie uczniów do szkół</t>
  </si>
  <si>
    <t>80114</t>
  </si>
  <si>
    <t>80146</t>
  </si>
  <si>
    <t>80148</t>
  </si>
  <si>
    <t>Stołówki szkolne</t>
  </si>
  <si>
    <t>80195</t>
  </si>
  <si>
    <t>851</t>
  </si>
  <si>
    <t>85121</t>
  </si>
  <si>
    <t>Lecznictwo ambulatoryjne</t>
  </si>
  <si>
    <t>85149</t>
  </si>
  <si>
    <t>Programy polityki zdrowotnej</t>
  </si>
  <si>
    <t>85153</t>
  </si>
  <si>
    <t>Zwalczanie narkomanii</t>
  </si>
  <si>
    <t>85154</t>
  </si>
  <si>
    <t>Przeciwdziałanie alkoholizmowi</t>
  </si>
  <si>
    <t>85158</t>
  </si>
  <si>
    <t>Izby wytrzeźwień</t>
  </si>
  <si>
    <t>85195</t>
  </si>
  <si>
    <t>852</t>
  </si>
  <si>
    <t>Pomoc społeczna</t>
  </si>
  <si>
    <t>85202</t>
  </si>
  <si>
    <t>Domy pomocy społecznej</t>
  </si>
  <si>
    <t>85203</t>
  </si>
  <si>
    <t>85212</t>
  </si>
  <si>
    <t>Świadczenia rodzinne, zaliczka alimentacyjna oraz składki na ubezp. emeryt.i rent.z ubezp. społ.</t>
  </si>
  <si>
    <t>85213</t>
  </si>
  <si>
    <t>85214</t>
  </si>
  <si>
    <t>85215</t>
  </si>
  <si>
    <t>Dodatki mieszkaniowe</t>
  </si>
  <si>
    <t>85219</t>
  </si>
  <si>
    <t>85220</t>
  </si>
  <si>
    <t>85228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</si>
  <si>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</si>
  <si>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</si>
  <si>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</si>
  <si>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</si>
  <si>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</si>
  <si>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</si>
  <si>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</si>
  <si>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85446</t>
  </si>
  <si>
    <t>Dokształcanie i doskonalenie naucz.</t>
  </si>
  <si>
    <t>900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</si>
  <si>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</si>
  <si>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</si>
  <si>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</si>
  <si>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</si>
  <si>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</si>
  <si>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</si>
  <si>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</si>
  <si>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</si>
  <si>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</si>
  <si>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</si>
  <si>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</si>
  <si>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</si>
  <si>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nar.</t>
  </si>
  <si>
    <t>92109</t>
  </si>
  <si>
    <t>Domy i ośrodki kultury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</si>
  <si>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</si>
  <si>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</si>
  <si>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</si>
  <si>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</si>
  <si>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</si>
  <si>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</si>
  <si>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</si>
  <si>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</si>
  <si>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</si>
  <si>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92605</t>
  </si>
  <si>
    <t>Zadania w zakr. kult. fiz. i sportu</t>
  </si>
  <si>
    <t>92695</t>
  </si>
  <si>
    <t>6290</t>
  </si>
  <si>
    <t>1.Szkoły podstawowe</t>
  </si>
  <si>
    <t>-</t>
  </si>
  <si>
    <t>2.Przedszkola</t>
  </si>
  <si>
    <t>3.Gimnazja</t>
  </si>
  <si>
    <t>4.Stołówki szkolne</t>
  </si>
  <si>
    <t xml:space="preserve">  </t>
  </si>
  <si>
    <t>85232</t>
  </si>
  <si>
    <t>Centra integracji społecznej</t>
  </si>
  <si>
    <t>Środki na dofinansow.własnych zadań bieżących gmin pozyskane z innych źródeł</t>
  </si>
  <si>
    <t>Dotacje dla powiatu</t>
  </si>
  <si>
    <t>Dot.dla Urz.dot.Izby</t>
  </si>
  <si>
    <t>Przedszkola -dokształ,</t>
  </si>
  <si>
    <t>Miejskie Centrum Sport i R.</t>
  </si>
  <si>
    <t>Zespół Szkół Prywatnych</t>
  </si>
  <si>
    <t>Zakł. budżetowy Przedszkola</t>
  </si>
  <si>
    <t>Dot. na uzup. bieżącej dział.</t>
  </si>
  <si>
    <t>Miejskie Centrum Sportu i Rek.</t>
  </si>
  <si>
    <t xml:space="preserve">Zespół Szkół Prywatnych </t>
  </si>
  <si>
    <t>Niepubliczne Gimnazjum</t>
  </si>
  <si>
    <t>Miejskie Centrum Kultury</t>
  </si>
  <si>
    <t>Powiatowa i Miejska Biblioteka Publiczna</t>
  </si>
  <si>
    <t>Muzeum im. Orła Białego</t>
  </si>
  <si>
    <t>Dofinansowanie Ochotniczej Straży Pożarnej</t>
  </si>
  <si>
    <t>Ochotnicza Straż Pożarna</t>
  </si>
  <si>
    <t>Wyłoniona w drodze konkursu</t>
  </si>
  <si>
    <t>Dot.na realiz.zad.w zakr.narkomanii</t>
  </si>
  <si>
    <t xml:space="preserve">Dot.na realiz. zad.w zakr. prof.. i rozw. probl.alkoh. </t>
  </si>
  <si>
    <t xml:space="preserve">Dot. na realiz. zad.w zakr. pomocy społecznej </t>
  </si>
  <si>
    <t>Dot.na realiz. zad.w zakr. kultury</t>
  </si>
  <si>
    <t>Dot.na realiz.zad.w zakr.sportu</t>
  </si>
  <si>
    <t>1.Centrum Integracji Społecznej</t>
  </si>
  <si>
    <t>Środki na dofinans. własnych inwest.gmin pozyskanych z innych źródeł</t>
  </si>
  <si>
    <t>Wpływy z opłat za zarząd, użytkowanie i użytkowanie wieczyste nieruchomości</t>
  </si>
  <si>
    <t>Środki na dofinans. własnych inwest.gmin pozyskane z innych źródeł</t>
  </si>
  <si>
    <t>Dotacje celowe otrzymane z budżetu państwa na zad. bieżących realizowanych na podstawie porozumień</t>
  </si>
  <si>
    <t>Dochody z najmu i dzierżawy składników majątkowych Skarbu Państwa j.s.t.</t>
  </si>
  <si>
    <t>Dotacje celowe otrzymane z budżetu państwa na zadania bieżące z zakresu administracji rządowej</t>
  </si>
  <si>
    <t>Urzędy  naczelnych organów władzy państwowej kontroli i ochrony prawa</t>
  </si>
  <si>
    <t>Urzędy naczelnych organów władzy państwowej kontroli i ochrony prawa</t>
  </si>
  <si>
    <t>Dotacje celowe otrzymane z budżetu państwa na zadania bieące z zakresu administracji rządowej</t>
  </si>
  <si>
    <t>Grzywny, mandaty i inne kary pieniężne od osób fizycznych</t>
  </si>
  <si>
    <t>Dochody od osób prawnych, od osób fizycznych i od innych jednostek nieposiadających osobowości prawnej</t>
  </si>
  <si>
    <t>Podatek od działalności gospodarczej osób fizycznych opłacany w formie karty podatkowej</t>
  </si>
  <si>
    <t>Wpływy z podatku rolnego podatku leśnego, podatku od czynności cywilnoprawnych od osób prawnych</t>
  </si>
  <si>
    <t>Odsetki od nieterminowych wpłat z tytułu podatków i opłat</t>
  </si>
  <si>
    <t>Wpływy z opłat za wydawanie zezwoleń na sprzedaż alkoholu</t>
  </si>
  <si>
    <t>Wpływy z innych lokalnych opłat pobieranych przez j.s.t.</t>
  </si>
  <si>
    <t>Część oświatowa subwencji ogólnej dla j.s.t.</t>
  </si>
  <si>
    <t>Zespoły obsługi ekonomiczno administracyjnej szkół</t>
  </si>
  <si>
    <t>Dotacje celowe otrzymane z budżetu państwa na realizację własnych zadań bieżących gmin</t>
  </si>
  <si>
    <t>Dotacje celowe otrzymane z budżetu państwa na realizację zadań bieżących z zakresu administracji rządowej</t>
  </si>
  <si>
    <t>Świadczenia rodzinne, zaliczka alimentacyjna oraz składki na ubezpieczenia emeryalne i rentowe z ubezpieczenia społecznego</t>
  </si>
  <si>
    <t xml:space="preserve">Składki na ubezpieczenia zdrowotne opłacane za osoby pobierające niektóre świadczenia z pomocy społecznej </t>
  </si>
  <si>
    <t>Dotacje celowe otrzymane z budżetu państwa na realizację zadań bieżących z zakresu adminstracji rządowej</t>
  </si>
  <si>
    <t>Środki na dofinansowanie własnych inwestycji gmin pozyskane z innych źródeł</t>
  </si>
  <si>
    <t>Wpływy z innych opłat stanowiących dochody j.s.t. na podstawie ustaw</t>
  </si>
  <si>
    <t>Udziały gmin w podatkach stanowących dochód budżetu państwa</t>
  </si>
  <si>
    <t>Plany zagospodarowania przestrzennego</t>
  </si>
  <si>
    <t>Urzędy naczelnych org. władzy państw.kontroli i ochrony prawa</t>
  </si>
  <si>
    <t>Rozliczenia z tytułu poręczeń i gwarancji</t>
  </si>
  <si>
    <t xml:space="preserve">Obsługa papiererów wartościowych kredytów i pożyczek jst </t>
  </si>
  <si>
    <t>Dokształcanie i doskonalenie nauczycieli</t>
  </si>
  <si>
    <t xml:space="preserve">Składki na ubezpieczenia zdrowotne opłacane za osoby pobierające świadczenia z pomocy społecznej </t>
  </si>
  <si>
    <t xml:space="preserve">Zasiłki i pomoc w naturze oraz składki na ubezpenia emerytytale i rentowe </t>
  </si>
  <si>
    <t>Różne jednostki obsługi gospodarki mieszkaniowej</t>
  </si>
  <si>
    <t>Pobór podatków, opłat i niepodatkowych należności budżetowych</t>
  </si>
  <si>
    <t>Zespoły obsługi ekonomiczno-administracyjnej szkół</t>
  </si>
  <si>
    <t>Jednostki specjalistycznego poradnictwa</t>
  </si>
  <si>
    <t>Dochody budżetu gminy na 2010 r.</t>
  </si>
  <si>
    <t>6298</t>
  </si>
  <si>
    <t>0760</t>
  </si>
  <si>
    <t xml:space="preserve">Wpływy z tyt.przekształcenia prawa użytkowania </t>
  </si>
  <si>
    <t>2680</t>
  </si>
  <si>
    <t>Rekompensaty utraconych dochodów</t>
  </si>
  <si>
    <t>Zasiłki stałe</t>
  </si>
  <si>
    <t>6295</t>
  </si>
  <si>
    <t xml:space="preserve">Zasiłki i pomoc w naturze oraz składki na ubezpieczenia emerytalne i rentowe </t>
  </si>
  <si>
    <t>75616</t>
  </si>
  <si>
    <r>
      <t xml:space="preserve">Wpływy z </t>
    </r>
    <r>
      <rPr>
        <sz val="10"/>
        <rFont val="Arial"/>
        <family val="2"/>
      </rPr>
      <t xml:space="preserve">podatku rolnego,lesnego oraz podatków i opłat lokalnych od osób fizycznych </t>
    </r>
  </si>
  <si>
    <t>75411</t>
  </si>
  <si>
    <t>Komendy powiat, Straży Pożarnej</t>
  </si>
  <si>
    <t>85216</t>
  </si>
  <si>
    <t>Wydatki budżetu gminy na  2010 r.</t>
  </si>
  <si>
    <t>Plan
na 2010 r.</t>
  </si>
  <si>
    <t>Przychody i rozchody budżetu w 2010 r.</t>
  </si>
  <si>
    <t>Dochody i wydatki związane z realizacją zadań z zakresu administracji rządowej i innych zadań zleconych odrębnymi ustawami w 2010 r.</t>
  </si>
  <si>
    <t>Dochody i wydatki związane z realizacją zadań z zakresu administracji rządowej realizowanych na podstawie porozumień z organami administracji rządowej w 2010 r.</t>
  </si>
  <si>
    <t>Dochody i wydatki związane z realizacją zadań realizowanych na podstawie porozumień (umów) między jednostkami samorządu terytorialnego w 2010 r.</t>
  </si>
  <si>
    <t>Plan przychodów i wydatków zakładów budżetowych na 2010 r.</t>
  </si>
  <si>
    <t>Plan przychodów i wydatków gospodarstw pomocniczych na 2010 r.</t>
  </si>
  <si>
    <t xml:space="preserve"> Plan dochodów i wydatków dochodów własnych na 2010 r.</t>
  </si>
  <si>
    <t>Dotacje przedmiotowe w 2010 r.</t>
  </si>
  <si>
    <t>Dotacje podmiotowe w 2010 r.</t>
  </si>
  <si>
    <t xml:space="preserve">w 2010 r. realizowanych w trybie ustawy o pożytku publicznym i o wolontariacie,  w rubryce jednostka otrzymująca dotację wpisać         </t>
  </si>
  <si>
    <t>Plan przychodów i wydatków funduszy celowych na 2010 r.</t>
  </si>
  <si>
    <t>Plan na 2010 r.</t>
  </si>
  <si>
    <t>Dot. Dla Państw.Straży Pożarnej na zakup samoch</t>
  </si>
  <si>
    <t>Państwowa Straż Pożarna</t>
  </si>
  <si>
    <t xml:space="preserve">Dotacje dla powiatu </t>
  </si>
  <si>
    <t>Dot.dla Samodziel.Publ.Zakł.Opieki Zdrow.</t>
  </si>
  <si>
    <t>Samodzielny Publiczny Zakł.Op.Zd.</t>
  </si>
  <si>
    <t>Wpływy z podatku rolnego, pod. leśnego, podatku od spadków i darowizn od osób fizycznych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</si>
  <si>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</si>
  <si>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</si>
  <si>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2012 rok</t>
  </si>
  <si>
    <t>Razem 2011 - 2012</t>
  </si>
  <si>
    <t>Planowane wydatki budżetowe na realizację zadań programu w latach 2010 - 2012</t>
  </si>
  <si>
    <t>Załącznik Nr 3</t>
  </si>
  <si>
    <t>Do uchwały ..............</t>
  </si>
  <si>
    <t>Rady Miasta Skarżyska-Kamiennej</t>
  </si>
  <si>
    <t>z dnia..................</t>
  </si>
  <si>
    <t>Limity wydatków na wieloletnie programy inwestycyjne w latach 2010 – 2012</t>
  </si>
  <si>
    <r>
      <rPr>
        <b/>
        <sz val="9"/>
        <rFont val="Arial CE"/>
        <family val="0"/>
      </rPr>
      <t>Rozdz.</t>
    </r>
  </si>
  <si>
    <r>
      <rPr>
        <b/>
        <sz val="9"/>
        <rFont val="Arial CE"/>
        <family val="0"/>
      </rPr>
      <t>Nazwa zadania inwestycyjnego
i okres realizacji
(w latach)</t>
    </r>
  </si>
  <si>
    <r>
      <rPr>
        <b/>
        <sz val="9"/>
        <rFont val="Arial CE"/>
        <family val="0"/>
      </rPr>
      <t>wydatki poniesione do 31.12.2009 r.</t>
    </r>
  </si>
  <si>
    <r>
      <rPr>
        <b/>
        <sz val="9"/>
        <rFont val="Arial CE"/>
        <family val="0"/>
      </rPr>
      <t>Jednostka org. realizująca zadanie lub koordynująca program</t>
    </r>
  </si>
  <si>
    <t>rok budżetowy 2010 (8+9+10+11)</t>
  </si>
  <si>
    <r>
      <rPr>
        <b/>
        <sz val="9"/>
        <rFont val="Arial CE"/>
        <family val="0"/>
      </rPr>
      <t>2011 r.</t>
    </r>
  </si>
  <si>
    <r>
      <rPr>
        <b/>
        <sz val="9"/>
        <rFont val="Arial CE"/>
        <family val="0"/>
      </rPr>
      <t>2012 r.</t>
    </r>
  </si>
  <si>
    <t>wydatki do poniesienia po 2012 roku</t>
  </si>
  <si>
    <r>
      <rPr>
        <b/>
        <sz val="9"/>
        <rFont val="Arial CE"/>
        <family val="0"/>
      </rPr>
      <t>dochody własne jst</t>
    </r>
  </si>
  <si>
    <r>
      <rPr>
        <b/>
        <sz val="9"/>
        <rFont val="Arial CE"/>
        <family val="0"/>
      </rPr>
      <t>kredyty
i pożyczki</t>
    </r>
  </si>
  <si>
    <r>
      <rPr>
        <b/>
        <sz val="9"/>
        <rFont val="Arial CE"/>
        <family val="0"/>
      </rPr>
      <t>dotacje i środki pochodzące z innych  źr.*</t>
    </r>
  </si>
  <si>
    <r>
      <rPr>
        <b/>
        <sz val="9"/>
        <rFont val="Arial CE"/>
        <family val="0"/>
      </rPr>
      <t>środki wymienione
w art. 5 ust. 1 pkt 2 i 3 u.f.p.</t>
    </r>
  </si>
  <si>
    <r>
      <rPr>
        <sz val="10"/>
        <color indexed="8"/>
        <rFont val="Arial CE"/>
        <family val="0"/>
      </rPr>
      <t>Udziały w Miejskiej Komunikacji Samochodowej Sp. z o.o. w Skarżysku-Kamiennej</t>
    </r>
  </si>
  <si>
    <t>A.</t>
  </si>
  <si>
    <t>B.</t>
  </si>
  <si>
    <t>C.</t>
  </si>
  <si>
    <t>D.</t>
  </si>
  <si>
    <t>Ogółem dział 600 rozdział 60004</t>
  </si>
  <si>
    <t>Budowa   dróg  wraz z infrastrukturą towarzyszącą w Osiedlu Dolna Kamienna w Skarżysku-Kamiennej – Etap I ulice: Bobowskich i Wschodnia</t>
  </si>
  <si>
    <t>Budowa dróg wraz z infrastrukturą towarzyszącą w Osiedlu Place w Skarżysku-Kamiennej – ulice: Sienkiewicza, Wyspiańskiego, Stokowa</t>
  </si>
  <si>
    <t>Budowa  dróg  wraz z infrastrukturą towarzyszącą w Osiedlu Dolna Kamienna w Skarżysku-Kamiennej – Etap II ulice: Ptasia, Gołębia, Jaskółcza, Krucza, Jastrzębia, Skowronkowa, Słowikowa</t>
  </si>
  <si>
    <r>
      <rPr>
        <sz val="10"/>
        <rFont val="Arial CE"/>
        <family val="0"/>
      </rPr>
      <t>Przebudowa dróg wewnątrzosiedlowych w Osiedlu Milica i Przylesie</t>
    </r>
  </si>
  <si>
    <t>Przebudowa ul. Gajowej</t>
  </si>
  <si>
    <r>
      <rPr>
        <sz val="10"/>
        <rFont val="Arial CE"/>
        <family val="0"/>
      </rPr>
      <t>Przebudowa  ul. Bilskiego na odcinku od ul. Bobowskich do ul. Witwickich</t>
    </r>
  </si>
  <si>
    <t>Przebudowa ul. Orlej</t>
  </si>
  <si>
    <t>Przebudowa ul. Świętokrzyskiej</t>
  </si>
  <si>
    <t>11.</t>
  </si>
  <si>
    <t>Przebudowa ul. Wąskiej</t>
  </si>
  <si>
    <t>12.</t>
  </si>
  <si>
    <t>Rozbudowa ul. Szarych Szeregów</t>
  </si>
  <si>
    <t>13.</t>
  </si>
  <si>
    <t>Przebudowa ul. Organizacji Orzeł Biały</t>
  </si>
  <si>
    <t>14.</t>
  </si>
  <si>
    <t>Przebudowa ul. Sikorskiego od ul. Norwida do ul. Południowej</t>
  </si>
  <si>
    <t>15.</t>
  </si>
  <si>
    <r>
      <rPr>
        <sz val="10"/>
        <rFont val="Arial CE"/>
        <family val="0"/>
      </rPr>
      <t>Rozbudowa ul. Torowej na odc. od ul. Krasińskiego do ul. Kasztanowej</t>
    </r>
  </si>
  <si>
    <t>16.</t>
  </si>
  <si>
    <t>Budowa kładki pieszo-rowerowej w ulicy Wierzbowej</t>
  </si>
  <si>
    <t>17.</t>
  </si>
  <si>
    <t>Przebudowa ul. Spółdzielczej</t>
  </si>
  <si>
    <t>18.</t>
  </si>
  <si>
    <t>Przebudowa ul. Widokowej – budowa ciągu pieszego z dojazdem do posesji</t>
  </si>
  <si>
    <t>19.</t>
  </si>
  <si>
    <r>
      <rPr>
        <sz val="10"/>
        <rFont val="Arial CE"/>
        <family val="0"/>
      </rPr>
      <t>Rozbudowa ul. Ogólnej na odc. od ul. 1 Maja do ul. Rynek</t>
    </r>
  </si>
  <si>
    <t>20.</t>
  </si>
  <si>
    <r>
      <rPr>
        <sz val="10"/>
        <rFont val="Arial CE"/>
        <family val="0"/>
      </rPr>
      <t>Przebudowa ul. Popiełuszki na odc. od posesji nr 7A do drogi krajowej nr 7</t>
    </r>
  </si>
  <si>
    <t>21.</t>
  </si>
  <si>
    <r>
      <rPr>
        <sz val="10"/>
        <rFont val="Arial CE"/>
        <family val="0"/>
      </rPr>
      <t>Przebudowa ul. Kanarkowej na odc. od ul. Ptasiej do ul. Bilskiego</t>
    </r>
  </si>
  <si>
    <t>22.</t>
  </si>
  <si>
    <t>Budowa chodnika wraz z wjazdami w ul. Topolowej</t>
  </si>
  <si>
    <t>23.</t>
  </si>
  <si>
    <t>Budowa sygnalizacji świetlnej w ul. 1 Maja na skrzyżowaniu z ul. Czerwonego Krzyża</t>
  </si>
  <si>
    <t>24.</t>
  </si>
  <si>
    <t>Przebudowa ul. Mościckiego w Skarżysku-Kamiennej</t>
  </si>
  <si>
    <t>25.</t>
  </si>
  <si>
    <t>Przebudowa układu komunikacyjnego przed Dworcem PKP w Skarżysku-Kamiennej</t>
  </si>
  <si>
    <t>26.</t>
  </si>
  <si>
    <t>Ogółem dział  600 rozdział 60016</t>
  </si>
  <si>
    <t>27.</t>
  </si>
  <si>
    <r>
      <rPr>
        <sz val="10"/>
        <color indexed="8"/>
        <rFont val="Arial CE"/>
        <family val="0"/>
      </rPr>
      <t>Budowa sieci kanalizacji sanitarnej wraz z przykanalikami do granic posesji dla ul. Ptasiej oraz ul. Pięknej wraz z częścią ulicy Skowronkowej, Słowikowej i Kanarkowej w Skarżysku-Kamiennej</t>
    </r>
  </si>
  <si>
    <t>28.</t>
  </si>
  <si>
    <t>Ogółem dział 900 rozdział 90001</t>
  </si>
  <si>
    <t>29.</t>
  </si>
  <si>
    <t>Budowa i modernizacja kanalizacji sanitarnej w Skarżysku-Kamiennej i Skarżysku Kościelnym</t>
  </si>
  <si>
    <t>30.</t>
  </si>
  <si>
    <r>
      <rPr>
        <sz val="10"/>
        <rFont val="Arial CE"/>
        <family val="0"/>
      </rPr>
      <t>Termomodernizacja budynków użyteczności publicznej w Skarżysku-Kamiennej</t>
    </r>
  </si>
  <si>
    <t>31.</t>
  </si>
  <si>
    <t>Modernizacja szlaku martyrologii wraz z budową infrastruktury turystycznej w Skarżysku-Kamiennej</t>
  </si>
  <si>
    <t>32.</t>
  </si>
  <si>
    <t>Kompleksowe przygotowanie terenów pod inwestycje w Skarżysku-Kamiennej</t>
  </si>
  <si>
    <t>33.</t>
  </si>
  <si>
    <t>Rewitalizacja Osiedla Rejów w Skarżysku-Kamiennej – etap I</t>
  </si>
  <si>
    <t>34.</t>
  </si>
  <si>
    <t>Poprawa efektywności energetycznej poprzez wprowadzenie systemów energii odnawialnej – Słoneczne dachy Skarżyska-Kamiennej i okolicznych gmin</t>
  </si>
  <si>
    <t>35.</t>
  </si>
  <si>
    <t>Rozbudowa i przebudowa Miejskiego Centrum Kultury w Skarżysku-Kamiennej – Etap I</t>
  </si>
  <si>
    <t>36.</t>
  </si>
  <si>
    <t>Przebudowa placu i pomnika L. Staffa</t>
  </si>
  <si>
    <t>37.</t>
  </si>
  <si>
    <t>Rekultywacja terenu byłego Zakładu Chemicznego „Organika Benzyl” w Skarżysku-Kamiennej</t>
  </si>
  <si>
    <t>38.</t>
  </si>
  <si>
    <r>
      <rPr>
        <sz val="10"/>
        <color indexed="8"/>
        <rFont val="Arial CE"/>
        <family val="0"/>
      </rPr>
      <t>Udział Gminy Skarżysko-Kamienna w programie „e-świetokrzyskie” - budowa miejskich sieci światłowodowych</t>
    </r>
  </si>
  <si>
    <t>39.</t>
  </si>
  <si>
    <r>
      <rPr>
        <sz val="10"/>
        <color indexed="8"/>
        <rFont val="Arial CE"/>
        <family val="0"/>
      </rPr>
      <t>Udział Gminy Skarżysko-Kamienna w programie „e-świętokrzyskie”  - rozbudowa infrastruktury informatycznej jst</t>
    </r>
  </si>
  <si>
    <t>40.</t>
  </si>
  <si>
    <t>Udział Gminy Skarżysko-Kamienna w programie „e-świętokrzyskie” - budowa systemu informacji przestrzennej województwa świętokrzyskiego</t>
  </si>
  <si>
    <t>41.</t>
  </si>
  <si>
    <t>Przeniesieni Pomnika Odzyskania Dostępu do Morza wraz zagospodarowaniem terenu</t>
  </si>
  <si>
    <t>42.</t>
  </si>
  <si>
    <r>
      <rPr>
        <sz val="10"/>
        <color indexed="8"/>
        <rFont val="Arial CE"/>
        <family val="0"/>
      </rPr>
      <t>Oszczędność energii w sektorze publicznym – termomodernizacja budynków użyteczności publicznej w Skarżysku-Kamiennej</t>
    </r>
  </si>
  <si>
    <t>43.</t>
  </si>
  <si>
    <t>Przebudowa basenu w Skarżysku-Kamiennej</t>
  </si>
  <si>
    <t>44.</t>
  </si>
  <si>
    <t>Zagospodarowanie skweru przy skrzyżowaniu ul. Niepodległości i Legionów</t>
  </si>
  <si>
    <t>45.</t>
  </si>
  <si>
    <t>Budowa boiska przy SP Nr 8 w Skarżysku-Kamiennej w ramach programu ORLIK 2012</t>
  </si>
  <si>
    <t>46.</t>
  </si>
  <si>
    <t>Budowa hali targowej w Skarżysku-Kamiennej</t>
  </si>
  <si>
    <t>47.</t>
  </si>
  <si>
    <t>Ogółem dział 900 rozdział 90095</t>
  </si>
  <si>
    <t>48.</t>
  </si>
  <si>
    <t>Budowa budynków mieszkalnych z przeznaczeniem na lokale socjalne</t>
  </si>
  <si>
    <t>49.</t>
  </si>
  <si>
    <t>Ogółem dział 700 rozdział 70095</t>
  </si>
  <si>
    <t>50.</t>
  </si>
  <si>
    <t>Budowa oświetlenia w ul. Sienkiewicza w Skarżysku-Kamiennej</t>
  </si>
  <si>
    <t>51.</t>
  </si>
  <si>
    <t>Budowa linii oświetleniowej w ul. Sikorskiego</t>
  </si>
  <si>
    <t>54.</t>
  </si>
  <si>
    <t>Budowa linii oświetleniowej w ul. Oleśnickiej</t>
  </si>
  <si>
    <t>55.</t>
  </si>
  <si>
    <t>Ogółem dział 900 rozdział 90015</t>
  </si>
  <si>
    <t>56.</t>
  </si>
  <si>
    <t>OGÓŁEM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</si>
  <si>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</si>
  <si>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</si>
  <si>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>C. Inne źródła: Regionalny Program Operacyjny Województwa Świętokrzyskiego, Program Operacyjny Rozwój Polski Wschodniej, Mechanizm Finansowy Europejskiego Obszaru Gospodarczego</t>
  </si>
  <si>
    <t xml:space="preserve">D. Inne źródła: Bank Krajowy </t>
  </si>
  <si>
    <t>do uchwały .........................</t>
  </si>
  <si>
    <t>Rady Miasta Skarżysko-Kamienna</t>
  </si>
  <si>
    <t>z dnia ...........................</t>
  </si>
  <si>
    <t>Wydatki majątkowe na programy i projekty realizowane ze środków pochodzących z budżetu Unii Europejskiej oraz innych źródeł zagranicznych, niepodlegających zwrotowi na 2010 rok</t>
  </si>
  <si>
    <r>
      <rPr>
        <sz val="9"/>
        <rFont val="Times New Roman CE"/>
        <family val="0"/>
      </rPr>
      <t>L.p.</t>
    </r>
  </si>
  <si>
    <r>
      <rPr>
        <sz val="9"/>
        <rFont val="Times New Roman CE"/>
        <family val="0"/>
      </rPr>
      <t>Jednostka org. realizująca zadanie lub koordynująca program</t>
    </r>
  </si>
  <si>
    <r>
      <rPr>
        <sz val="9"/>
        <rFont val="Times New Roman CE"/>
        <family val="0"/>
      </rPr>
      <t>Wydatki poniesione do 31.12.2009 r.</t>
    </r>
  </si>
  <si>
    <t>Planowane wydatki budżetowe na realizację zadań programu w latach 2010 – 2012</t>
  </si>
  <si>
    <t>po 2012 roku</t>
  </si>
  <si>
    <t xml:space="preserve">Program:    Regionalny Program Operacyjny Województwa Świętokrzyskiego     </t>
  </si>
  <si>
    <t>Priorytet: Oś priorytetowa 3. Podniesienie jakości systemu komunikacyjnego regionu</t>
  </si>
  <si>
    <r>
      <rPr>
        <sz val="9"/>
        <rFont val="Times New Roman CE"/>
        <family val="0"/>
      </rPr>
      <t>- środki z budżetu j.s.t.</t>
    </r>
  </si>
  <si>
    <t>Działanie: Działanie 3.1 Rozwój nowoczesnej infrastruktury komunikacyjnej o znaczeniu regionalnym i ponadregionalnym</t>
  </si>
  <si>
    <t>Projekt:  Budowa dróg wraz z infrastrukturą towarzyszącą w Osiedlu Dolna Kamienna w Skarżysku-Kamiennej - Etap I ulice: Bobowskich i Wschodnia</t>
  </si>
  <si>
    <t>2008-2010</t>
  </si>
  <si>
    <t>Projekt: Budowa dróg wraz z infrastrukturą towarzyszącą w Osiedlu Place w Skarżysku-Kamiennej – ulice Sienkiewicza, Wyspiańskiego, Stokowa</t>
  </si>
  <si>
    <t>Priorytet: Oś priorytetowa 2. Wsparcie innowacyjności, budowa społeczeństwa informacyjnego oraz wzrost potencjału inwestycyjnego regionu.</t>
  </si>
  <si>
    <t>Działanie: Działanie 2.4. Tworzenie kompleksowych terenów inwestycyjnych</t>
  </si>
  <si>
    <t>Projekt: Kompleksowe przygotowanie terenów pod inwestycje w Skarżysku-Kamiennej</t>
  </si>
  <si>
    <t>2007-2010</t>
  </si>
  <si>
    <t>Priorytet: Oś priorytetowa 6. Wzmocnienie ośrodków miejskich i rewitalizacja małych miast</t>
  </si>
  <si>
    <t>Działanie: Działanie 6.1. Wzmocnienie regionalnych i sub-regionalnych ośrodków wzrostu</t>
  </si>
  <si>
    <t>Projekt: Rewitalizacja Osiedla Rejów w Skarżysku-Kamiennej – etap I</t>
  </si>
  <si>
    <t>2007-2011</t>
  </si>
  <si>
    <t>Priorytet: Oś priorytetowa 5. Wzrost jakości infrastruktury społecznej oraz inwestycje w dziedzictwo kulturowe, sport i turystykę</t>
  </si>
  <si>
    <t>Działanie: Działanie 5.3. Inwestycje w sferę dziedzictwa kulturowego, turystyki i sportu</t>
  </si>
  <si>
    <t>Projekt: Rozbudowa i przebudowa Miejskiego Centrum Kultury w Skarżysku-Kamiennej – Etap I</t>
  </si>
  <si>
    <t>2008-2011</t>
  </si>
  <si>
    <t xml:space="preserve">Program:  Mechanizm Finansowy Europejskiego Obszaru Gospodarczego   </t>
  </si>
  <si>
    <r>
      <rPr>
        <sz val="10"/>
        <rFont val="Times New Roman CE"/>
        <family val="0"/>
      </rPr>
      <t>Priorytet: Ochrona środowiska, w tym środowiska ludzkiego, poprzez m.in. redukcję zanieczyszczeń i promowanie odnawialnych źródeł energii</t>
    </r>
  </si>
  <si>
    <r>
      <rPr>
        <sz val="10"/>
        <rFont val="Times New Roman CE"/>
        <family val="0"/>
      </rPr>
      <t>Działanie: Prace termomodernizacyjne w budynkach użyteczności publicznej</t>
    </r>
  </si>
  <si>
    <r>
      <rPr>
        <sz val="10"/>
        <rFont val="Times New Roman CE"/>
        <family val="0"/>
      </rPr>
      <t>Projekt: Termomodernizacja budynków użyteczności publicznej w Skarżysku-Kamiennej</t>
    </r>
  </si>
  <si>
    <t>Priorytet: Osi Priorytetowej 5 – Wzrost jakości infrastruktury społecznej oraz inwestycje w dziedzictwo kulturowe, turystykę i sport</t>
  </si>
  <si>
    <t>Działanie: Działanie 5.3 Inwestycje w sferę dziedzictwa kulturowego, turystyki i sportu</t>
  </si>
  <si>
    <t>Projekt: Modernizacja szlaku martyrologii wraz z budową infrastruktury turystycznej w Skarżysku-Kamiennej</t>
  </si>
  <si>
    <t xml:space="preserve">Program:  Regionalny Program Operacyjny Województwa Świętokrzyskiego          </t>
  </si>
  <si>
    <t>Oś priorytetowa 2. Wsparcie innowacyjności, budowa społeczeństwa informacyjnego oraz wzrost potencjału inwestycyjnego regionu</t>
  </si>
  <si>
    <t>Działanie: Działanie 2.2. Budowa infrastruktury społeczeństwa informacyjnego</t>
  </si>
  <si>
    <t>Projekt: Udział Gminy Skarżysko-Kamienna w programie „e-świętokrzyskie” - budowa miejskich sieci światłowodowych</t>
  </si>
  <si>
    <t>2010-2011</t>
  </si>
  <si>
    <r>
      <rPr>
        <sz val="10"/>
        <rFont val="Times New Roman CE"/>
        <family val="0"/>
      </rPr>
      <t>Projekt: Udział Gminy Skarżysko-Kamienna w programie „e-świętokrzyskie” - rozbudowa infrastruktury informatycznej jst</t>
    </r>
  </si>
  <si>
    <t>Priorytet: Oś priorytetowa 4. Rozwój infrastruktury ochrony środowiska i energetycznej</t>
  </si>
  <si>
    <t>Działanie 4.1 Rozwój regionalnej infrastruktury środowiska</t>
  </si>
  <si>
    <t>Projekt: Rekultywacja terenu byłego Zakładu Chemicznego „Organika Benzyl w Skarżysku-Kamiennej</t>
  </si>
  <si>
    <r>
      <rPr>
        <b/>
        <sz val="11"/>
        <rFont val="Times New Roman CE"/>
        <family val="0"/>
      </rPr>
      <t>- środki z budżetu j.s.t.</t>
    </r>
  </si>
  <si>
    <t>Załącznik Nr 3a</t>
  </si>
  <si>
    <t>Do uchwały .............</t>
  </si>
  <si>
    <t>z dnia ...............</t>
  </si>
  <si>
    <r>
      <rPr>
        <b/>
        <sz val="14"/>
        <rFont val="Arial CE"/>
        <family val="0"/>
      </rPr>
      <t>Zadania inwestycyjne roczne w 2010 r.</t>
    </r>
  </si>
  <si>
    <r>
      <rPr>
        <b/>
        <sz val="10"/>
        <rFont val="Arial CE"/>
        <family val="0"/>
      </rPr>
      <t>Rozdz.</t>
    </r>
  </si>
  <si>
    <r>
      <rPr>
        <b/>
        <sz val="10"/>
        <rFont val="Arial CE"/>
        <family val="0"/>
      </rPr>
      <t>Jednostka org. realizująca zadanie lub koordynująca program</t>
    </r>
  </si>
  <si>
    <t>rok budżetowy 2010 (7+8+9+10)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</si>
  <si>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</si>
  <si>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</si>
  <si>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dotacje i środki pochodzące
z innych  źr.*</t>
    </r>
  </si>
  <si>
    <r>
      <rPr>
        <b/>
        <sz val="10"/>
        <rFont val="Arial CE"/>
        <family val="3"/>
      </rPr>
      <t xml:space="preserve">środki wymienione
</t>
    </r>
    <r>
      <rPr>
        <b/>
        <sz val="10"/>
        <rFont val="Arial CE"/>
        <family val="0"/>
      </rPr>
      <t>w art. 5 ust. 1 pkt 2 i 3 u.f.p.</t>
    </r>
  </si>
  <si>
    <t xml:space="preserve">Koncepcja układu komunikacyjnego miasta Skarżyska -Kamienna obejmująca drogi powiatowe i gminne : ul. Piłsudskiego na odcinku od ul. Żeromskiego do ul. 3-go Maja, ul. Żeromskiego , ul. Sokola na odcinku od ul, Niepodległości do ul. Żeromskiego , ul. Niepodległości na odcinku od ul. Słowackiego do ul. Szdłowieckiej , ul. 11-go Listopada/Towarowa na odcinku od ul. Piłsudskiego do ul. 1-go Maja, oraz ul. Słowackiego, ul. Zielną ul. Sporną i ul. Bankową w obrebie skrzyżowań z ul. Niepodległości i ul. Sporną w obrębie skrzyżowania z ul. Żeromskiego. </t>
  </si>
  <si>
    <r>
      <rPr>
        <sz val="10"/>
        <rFont val="Arial CE"/>
        <family val="0"/>
      </rPr>
      <t xml:space="preserve">A.      
B.
C.
D. </t>
    </r>
  </si>
  <si>
    <t>ZDP</t>
  </si>
  <si>
    <t>Budowa ciągów komunikacyjnych wraz z odwodnieniem na terenie SP Nr 7</t>
  </si>
  <si>
    <t xml:space="preserve">Przebudowa ul. Paryskiej  </t>
  </si>
  <si>
    <r>
      <rPr>
        <sz val="10"/>
        <rFont val="Arial CE"/>
        <family val="0"/>
      </rPr>
      <t>Budowa drogi łączącej ulice:  L.Staffa         i Spokojną w rejonie budynków L.Staffa 16     i 17</t>
    </r>
  </si>
  <si>
    <t>Opracowanie koncepcji rozbudowy i przebudowy ulic: Jodłowej, Żytniej, Ponurego, Grota Roweckiego  wraz z odwodnieniem</t>
  </si>
  <si>
    <t>Budowa urządzeń zabezpieczenia przejazdu kat."B" w km 140,464 na linii kolejowej nr 25 w ul. Krakowskiej w Skarżysku-Kamiennej</t>
  </si>
  <si>
    <t>Przebudowa ul. Krasińskiego i Armii Krajowej wraz z budową małego ronda</t>
  </si>
  <si>
    <t>Zakupy inwestycyjne w ZZK</t>
  </si>
  <si>
    <t>Wykup gruntów i terenów</t>
  </si>
  <si>
    <t>Wydatki na zakupy inwestycyjne</t>
  </si>
  <si>
    <t xml:space="preserve">Zakupy inwestycyjne </t>
  </si>
  <si>
    <t>A.                    B.                    C.                  D.</t>
  </si>
  <si>
    <t>Wydatki na zakupy inwestycyjne jednostek budżetowych – zakup urządzeń zabawowych</t>
  </si>
  <si>
    <r>
      <rPr>
        <sz val="10"/>
        <rFont val="Arial CE"/>
        <family val="0"/>
      </rPr>
      <t>Budowa oświetlenia w ul. Wojska Polskiego na odc. od ul. Walecznych do granic miasta - II etap</t>
    </r>
  </si>
  <si>
    <t>Budowa oświetlenia w ul. Okrzei</t>
  </si>
  <si>
    <t>Budowa linii oświetleniowej w ul. Zielnej      - skwer</t>
  </si>
  <si>
    <r>
      <rPr>
        <sz val="10"/>
        <rFont val="Arial CE"/>
        <family val="0"/>
      </rPr>
      <t>Budowa linii oświetleniowej w ulicy Spółdzielczej na odc. od ul. Sezamkowej do ul. Sokolej</t>
    </r>
  </si>
  <si>
    <t>Budowa linii oświetleniowej w ulicy Dygasińskiego</t>
  </si>
  <si>
    <r>
      <rPr>
        <sz val="10"/>
        <rFont val="Arial CE"/>
        <family val="0"/>
      </rPr>
      <t xml:space="preserve">Budowa linii oświetleniowej w ul. Sosnowej na odc. od posesji nr 6 w kierunku rzeki Kamiennej do działki nr 65 </t>
    </r>
  </si>
  <si>
    <r>
      <rPr>
        <sz val="10"/>
        <rFont val="Arial CE"/>
        <family val="0"/>
      </rPr>
      <t>Budowa linii oświetleniowej na skwerze Sezamkowa/Spółdzielcza</t>
    </r>
  </si>
  <si>
    <r>
      <rPr>
        <sz val="10"/>
        <rFont val="Arial CE"/>
        <family val="0"/>
      </rPr>
      <t>Budowa linii oświetleniowej w ul. Hubala</t>
    </r>
  </si>
  <si>
    <t>Zakup wiat przystankowych</t>
  </si>
  <si>
    <r>
      <rPr>
        <sz val="10"/>
        <rFont val="Arial CE"/>
        <family val="0"/>
      </rPr>
      <t xml:space="preserve">A.      
B.
C.                    D. </t>
    </r>
  </si>
  <si>
    <t>Budowa placu zabaw na plantach przy ul. Tysiąclecia w Skarżysku-Kamiennej</t>
  </si>
  <si>
    <t>A.                    B.                    C.                    D.</t>
  </si>
  <si>
    <t>Budowa placu zabaw na Osiedlu Place w Skarżysku-Kamiennej</t>
  </si>
  <si>
    <t>Przebudowa budynku po byłej przychodni przy ul. Krakowskiej w Skarżysku-Kamiennej wraz ze zmianą przeznaczenia na Gminny Dom Pomocy Społecznej</t>
  </si>
  <si>
    <t>C. Inne źródła: Regionalny Program Operacyjny Województwa Świętokrzyskiego</t>
  </si>
  <si>
    <t>Przewidywane wykonanie na 31. 12. 2019</t>
  </si>
  <si>
    <t>2007r.</t>
  </si>
  <si>
    <t>2008r.</t>
  </si>
  <si>
    <t>2009r.</t>
  </si>
  <si>
    <t>2010r.</t>
  </si>
  <si>
    <t>2011r.</t>
  </si>
  <si>
    <t>2012r.</t>
  </si>
  <si>
    <t>2013r.</t>
  </si>
  <si>
    <t>2014r.</t>
  </si>
  <si>
    <t>2015r.</t>
  </si>
  <si>
    <t>2016r.</t>
  </si>
  <si>
    <t>2017r.</t>
  </si>
  <si>
    <t>2018r.</t>
  </si>
  <si>
    <t>2019r.</t>
  </si>
  <si>
    <t>Prognoza długu publicznego na lata 2007-2019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</si>
</sst>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_-* #,##0.000\ _z_ł_-;\-* #,##0.000\ _z_ł_-;_-* &quot;-&quot;??\ _z_ł_-;_-@_-"/>
    <numFmt numFmtId="173" formatCode="0.0%"/>
    <numFmt numFmtId="174" formatCode="#,##0\ _z_ł"/>
    <numFmt numFmtId="175" formatCode="#,##0\ &quot;zł&quot;"/>
    <numFmt numFmtId="176" formatCode="[$-415]d\ mmmm\ yyyy"/>
    <numFmt numFmtId="177" formatCode="0.000%"/>
    <numFmt numFmtId="178" formatCode="#,##0.00\ &quot;zł&quot;"/>
    <numFmt numFmtId="179" formatCode="0_ ;[Red]\-0\ "/>
    <numFmt numFmtId="180" formatCode="#,##0.00\ _z_ł"/>
    <numFmt numFmtId="181" formatCode="#,##0_ ;\-#,##0."/>
    <numFmt numFmtId="182" formatCode="_-* #,##0\ _z_ł_-;\-* #,##0\ _z_ł_-;_-* &quot;-&quot;??\ _z_ł_-;_-@_-"/>
  </numFmts>
  <fonts count="7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b/>
      <sz val="18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sz val="11"/>
      <name val="Times New Roman"/>
      <family val="1"/>
    </font>
    <font>
      <sz val="11"/>
      <name val="Times New Roman CE"/>
      <family val="0"/>
    </font>
    <font>
      <b/>
      <sz val="11"/>
      <name val="Times New Roman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sz val="8"/>
      <name val="Arial"/>
      <family val="2"/>
    </font>
    <font>
      <sz val="6"/>
      <name val="Arial"/>
      <family val="2"/>
    </font>
    <font>
      <sz val="10"/>
      <color indexed="8"/>
      <name val="Arial CE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Arial CE"/>
      <family val="0"/>
    </font>
    <font>
      <b/>
      <i/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 quotePrefix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 quotePrefix="1">
      <alignment/>
    </xf>
    <xf numFmtId="0" fontId="17" fillId="0" borderId="17" xfId="0" applyFont="1" applyBorder="1" applyAlignment="1">
      <alignment/>
    </xf>
    <xf numFmtId="0" fontId="16" fillId="0" borderId="18" xfId="0" applyFont="1" applyBorder="1" applyAlignment="1" quotePrefix="1">
      <alignment/>
    </xf>
    <xf numFmtId="0" fontId="16" fillId="0" borderId="18" xfId="0" applyFont="1" applyBorder="1" applyAlignment="1" quotePrefix="1">
      <alignment wrapText="1"/>
    </xf>
    <xf numFmtId="0" fontId="16" fillId="0" borderId="14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9" fillId="0" borderId="19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2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4" fontId="0" fillId="0" borderId="12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4" fontId="0" fillId="0" borderId="13" xfId="0" applyNumberFormat="1" applyBorder="1" applyAlignment="1">
      <alignment vertical="center"/>
    </xf>
    <xf numFmtId="174" fontId="4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vertical="center"/>
    </xf>
    <xf numFmtId="1" fontId="4" fillId="0" borderId="11" xfId="0" applyNumberFormat="1" applyFont="1" applyBorder="1" applyAlignment="1">
      <alignment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Border="1" applyAlignment="1">
      <alignment vertical="center"/>
    </xf>
    <xf numFmtId="1" fontId="4" fillId="0" borderId="15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74" fontId="0" fillId="0" borderId="11" xfId="0" applyNumberFormat="1" applyBorder="1" applyAlignment="1">
      <alignment vertical="center"/>
    </xf>
    <xf numFmtId="174" fontId="0" fillId="0" borderId="0" xfId="0" applyNumberFormat="1" applyAlignment="1">
      <alignment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75" fontId="9" fillId="0" borderId="12" xfId="0" applyNumberFormat="1" applyFont="1" applyBorder="1" applyAlignment="1">
      <alignment vertical="top" wrapText="1"/>
    </xf>
    <xf numFmtId="175" fontId="0" fillId="0" borderId="0" xfId="0" applyNumberFormat="1" applyAlignment="1">
      <alignment vertical="center"/>
    </xf>
    <xf numFmtId="0" fontId="4" fillId="0" borderId="13" xfId="0" applyFont="1" applyBorder="1" applyAlignment="1">
      <alignment vertical="center" wrapText="1"/>
    </xf>
    <xf numFmtId="175" fontId="9" fillId="0" borderId="15" xfId="0" applyNumberFormat="1" applyFont="1" applyBorder="1" applyAlignment="1">
      <alignment vertical="top" wrapText="1"/>
    </xf>
    <xf numFmtId="174" fontId="4" fillId="0" borderId="15" xfId="0" applyNumberFormat="1" applyFont="1" applyBorder="1" applyAlignment="1">
      <alignment vertical="center"/>
    </xf>
    <xf numFmtId="175" fontId="11" fillId="0" borderId="11" xfId="0" applyNumberFormat="1" applyFont="1" applyBorder="1" applyAlignment="1">
      <alignment vertical="top" wrapText="1"/>
    </xf>
    <xf numFmtId="49" fontId="11" fillId="0" borderId="11" xfId="54" applyNumberFormat="1" applyFont="1" applyBorder="1" applyAlignment="1">
      <alignment vertical="top" wrapText="1"/>
    </xf>
    <xf numFmtId="49" fontId="9" fillId="0" borderId="12" xfId="0" applyNumberFormat="1" applyFont="1" applyBorder="1" applyAlignment="1">
      <alignment vertical="top" wrapText="1"/>
    </xf>
    <xf numFmtId="49" fontId="9" fillId="0" borderId="15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2" fillId="0" borderId="1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49" fontId="9" fillId="0" borderId="11" xfId="0" applyNumberFormat="1" applyFont="1" applyBorder="1" applyAlignment="1">
      <alignment vertical="top" wrapText="1"/>
    </xf>
    <xf numFmtId="174" fontId="11" fillId="0" borderId="11" xfId="0" applyNumberFormat="1" applyFont="1" applyBorder="1" applyAlignment="1">
      <alignment vertical="top" wrapText="1"/>
    </xf>
    <xf numFmtId="174" fontId="9" fillId="0" borderId="12" xfId="0" applyNumberFormat="1" applyFont="1" applyBorder="1" applyAlignment="1">
      <alignment vertical="top" wrapText="1"/>
    </xf>
    <xf numFmtId="174" fontId="9" fillId="0" borderId="15" xfId="0" applyNumberFormat="1" applyFont="1" applyBorder="1" applyAlignment="1">
      <alignment vertical="top" wrapText="1"/>
    </xf>
    <xf numFmtId="174" fontId="9" fillId="0" borderId="11" xfId="0" applyNumberFormat="1" applyFont="1" applyBorder="1" applyAlignment="1">
      <alignment vertical="top" wrapText="1"/>
    </xf>
    <xf numFmtId="180" fontId="0" fillId="0" borderId="0" xfId="0" applyNumberFormat="1" applyAlignment="1">
      <alignment vertical="center"/>
    </xf>
    <xf numFmtId="174" fontId="1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49" fontId="11" fillId="0" borderId="12" xfId="0" applyNumberFormat="1" applyFont="1" applyBorder="1" applyAlignment="1">
      <alignment vertical="top" wrapText="1"/>
    </xf>
    <xf numFmtId="175" fontId="11" fillId="0" borderId="12" xfId="0" applyNumberFormat="1" applyFont="1" applyBorder="1" applyAlignment="1">
      <alignment vertical="top" wrapText="1"/>
    </xf>
    <xf numFmtId="49" fontId="11" fillId="0" borderId="15" xfId="0" applyNumberFormat="1" applyFont="1" applyBorder="1" applyAlignment="1">
      <alignment vertical="top" wrapText="1"/>
    </xf>
    <xf numFmtId="175" fontId="11" fillId="0" borderId="15" xfId="0" applyNumberFormat="1" applyFont="1" applyBorder="1" applyAlignment="1">
      <alignment vertical="top" wrapText="1"/>
    </xf>
    <xf numFmtId="174" fontId="11" fillId="0" borderId="15" xfId="0" applyNumberFormat="1" applyFont="1" applyBorder="1" applyAlignment="1">
      <alignment vertical="top" wrapText="1"/>
    </xf>
    <xf numFmtId="3" fontId="11" fillId="0" borderId="15" xfId="0" applyNumberFormat="1" applyFont="1" applyBorder="1" applyAlignment="1">
      <alignment vertical="top" wrapText="1"/>
    </xf>
    <xf numFmtId="174" fontId="4" fillId="0" borderId="12" xfId="0" applyNumberFormat="1" applyFont="1" applyBorder="1" applyAlignment="1">
      <alignment vertical="center"/>
    </xf>
    <xf numFmtId="174" fontId="4" fillId="0" borderId="11" xfId="54" applyNumberFormat="1" applyFont="1" applyBorder="1" applyAlignment="1">
      <alignment vertical="center"/>
    </xf>
    <xf numFmtId="174" fontId="4" fillId="0" borderId="11" xfId="0" applyNumberFormat="1" applyFont="1" applyBorder="1" applyAlignment="1">
      <alignment vertical="center"/>
    </xf>
    <xf numFmtId="37" fontId="0" fillId="0" borderId="12" xfId="42" applyNumberFormat="1" applyFont="1" applyBorder="1" applyAlignment="1">
      <alignment vertical="center"/>
    </xf>
    <xf numFmtId="175" fontId="4" fillId="33" borderId="10" xfId="0" applyNumberFormat="1" applyFont="1" applyFill="1" applyBorder="1" applyAlignment="1">
      <alignment horizontal="center" vertical="center" wrapText="1"/>
    </xf>
    <xf numFmtId="37" fontId="0" fillId="0" borderId="11" xfId="42" applyNumberFormat="1" applyFont="1" applyBorder="1" applyAlignment="1">
      <alignment vertical="center"/>
    </xf>
    <xf numFmtId="175" fontId="0" fillId="0" borderId="12" xfId="0" applyNumberFormat="1" applyBorder="1" applyAlignment="1">
      <alignment vertical="center"/>
    </xf>
    <xf numFmtId="37" fontId="0" fillId="0" borderId="12" xfId="0" applyNumberFormat="1" applyBorder="1" applyAlignment="1">
      <alignment vertical="center"/>
    </xf>
    <xf numFmtId="174" fontId="0" fillId="0" borderId="11" xfId="42" applyNumberFormat="1" applyFont="1" applyBorder="1" applyAlignment="1">
      <alignment vertical="center"/>
    </xf>
    <xf numFmtId="174" fontId="8" fillId="0" borderId="12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74" fontId="11" fillId="0" borderId="12" xfId="0" applyNumberFormat="1" applyFont="1" applyBorder="1" applyAlignment="1">
      <alignment vertical="top" wrapText="1"/>
    </xf>
    <xf numFmtId="3" fontId="11" fillId="0" borderId="12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174" fontId="4" fillId="0" borderId="0" xfId="0" applyNumberFormat="1" applyFont="1" applyAlignment="1">
      <alignment vertical="center"/>
    </xf>
    <xf numFmtId="37" fontId="4" fillId="0" borderId="1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vertical="center"/>
    </xf>
    <xf numFmtId="174" fontId="0" fillId="0" borderId="16" xfId="0" applyNumberFormat="1" applyBorder="1" applyAlignment="1">
      <alignment vertical="center"/>
    </xf>
    <xf numFmtId="174" fontId="2" fillId="0" borderId="10" xfId="0" applyNumberFormat="1" applyFont="1" applyBorder="1" applyAlignment="1">
      <alignment vertical="center"/>
    </xf>
    <xf numFmtId="174" fontId="0" fillId="0" borderId="11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174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174" fontId="0" fillId="0" borderId="11" xfId="0" applyNumberFormat="1" applyFont="1" applyBorder="1" applyAlignment="1">
      <alignment vertical="center"/>
    </xf>
    <xf numFmtId="174" fontId="0" fillId="0" borderId="12" xfId="0" applyNumberFormat="1" applyFont="1" applyBorder="1" applyAlignment="1">
      <alignment vertical="center"/>
    </xf>
    <xf numFmtId="174" fontId="0" fillId="0" borderId="15" xfId="0" applyNumberFormat="1" applyFont="1" applyBorder="1" applyAlignment="1">
      <alignment vertical="center"/>
    </xf>
    <xf numFmtId="174" fontId="0" fillId="0" borderId="13" xfId="0" applyNumberFormat="1" applyFont="1" applyBorder="1" applyAlignment="1">
      <alignment vertical="center"/>
    </xf>
    <xf numFmtId="0" fontId="0" fillId="0" borderId="12" xfId="0" applyNumberFormat="1" applyBorder="1" applyAlignment="1">
      <alignment horizontal="left" vertical="center" indent="2"/>
    </xf>
    <xf numFmtId="0" fontId="0" fillId="0" borderId="13" xfId="0" applyNumberFormat="1" applyBorder="1" applyAlignment="1">
      <alignment horizontal="left" vertical="center" indent="2"/>
    </xf>
    <xf numFmtId="0" fontId="0" fillId="0" borderId="12" xfId="0" applyNumberFormat="1" applyFont="1" applyBorder="1" applyAlignment="1">
      <alignment horizontal="left" vertical="center" indent="2"/>
    </xf>
    <xf numFmtId="1" fontId="0" fillId="0" borderId="18" xfId="0" applyNumberFormat="1" applyBorder="1" applyAlignment="1">
      <alignment/>
    </xf>
    <xf numFmtId="1" fontId="0" fillId="0" borderId="10" xfId="0" applyNumberFormat="1" applyBorder="1" applyAlignment="1">
      <alignment/>
    </xf>
    <xf numFmtId="37" fontId="9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 horizontal="left" vertical="center" wrapText="1" indent="2"/>
    </xf>
    <xf numFmtId="0" fontId="0" fillId="0" borderId="12" xfId="0" applyFont="1" applyBorder="1" applyAlignment="1">
      <alignment horizontal="left" vertical="center" indent="2"/>
    </xf>
    <xf numFmtId="0" fontId="0" fillId="0" borderId="12" xfId="0" applyFont="1" applyBorder="1" applyAlignment="1">
      <alignment horizontal="left"/>
    </xf>
    <xf numFmtId="37" fontId="4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174" fontId="0" fillId="0" borderId="16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NumberForma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right"/>
    </xf>
    <xf numFmtId="3" fontId="32" fillId="0" borderId="22" xfId="0" applyNumberFormat="1" applyFont="1" applyBorder="1" applyAlignment="1">
      <alignment horizontal="right"/>
    </xf>
    <xf numFmtId="3" fontId="31" fillId="0" borderId="23" xfId="0" applyNumberFormat="1" applyFont="1" applyBorder="1" applyAlignment="1">
      <alignment horizontal="right"/>
    </xf>
    <xf numFmtId="3" fontId="32" fillId="0" borderId="23" xfId="0" applyNumberFormat="1" applyFont="1" applyBorder="1" applyAlignment="1">
      <alignment horizontal="right"/>
    </xf>
    <xf numFmtId="3" fontId="33" fillId="0" borderId="22" xfId="0" applyNumberFormat="1" applyFont="1" applyBorder="1" applyAlignment="1">
      <alignment horizontal="right"/>
    </xf>
    <xf numFmtId="3" fontId="34" fillId="0" borderId="22" xfId="0" applyNumberFormat="1" applyFont="1" applyBorder="1" applyAlignment="1">
      <alignment horizontal="right"/>
    </xf>
    <xf numFmtId="3" fontId="33" fillId="0" borderId="23" xfId="0" applyNumberFormat="1" applyFont="1" applyBorder="1" applyAlignment="1">
      <alignment horizontal="right"/>
    </xf>
    <xf numFmtId="3" fontId="34" fillId="0" borderId="23" xfId="0" applyNumberFormat="1" applyFont="1" applyBorder="1" applyAlignment="1">
      <alignment horizontal="right"/>
    </xf>
    <xf numFmtId="0" fontId="35" fillId="0" borderId="18" xfId="0" applyFont="1" applyBorder="1" applyAlignment="1">
      <alignment/>
    </xf>
    <xf numFmtId="0" fontId="35" fillId="0" borderId="18" xfId="0" applyFont="1" applyBorder="1" applyAlignment="1" quotePrefix="1">
      <alignment/>
    </xf>
    <xf numFmtId="0" fontId="35" fillId="0" borderId="14" xfId="0" applyFont="1" applyBorder="1" applyAlignment="1" quotePrefix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5" fillId="34" borderId="23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vertical="center" wrapText="1"/>
    </xf>
    <xf numFmtId="3" fontId="0" fillId="0" borderId="33" xfId="0" applyNumberFormat="1" applyFont="1" applyBorder="1" applyAlignment="1">
      <alignment horizontal="right" vertical="center"/>
    </xf>
    <xf numFmtId="3" fontId="0" fillId="0" borderId="34" xfId="0" applyNumberFormat="1" applyFont="1" applyBorder="1" applyAlignment="1">
      <alignment vertical="center" wrapText="1"/>
    </xf>
    <xf numFmtId="3" fontId="0" fillId="0" borderId="35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vertical="center" wrapText="1"/>
    </xf>
    <xf numFmtId="3" fontId="0" fillId="0" borderId="37" xfId="0" applyNumberFormat="1" applyFont="1" applyBorder="1" applyAlignment="1">
      <alignment vertical="center" wrapText="1"/>
    </xf>
    <xf numFmtId="3" fontId="0" fillId="0" borderId="38" xfId="0" applyNumberFormat="1" applyFont="1" applyBorder="1" applyAlignment="1">
      <alignment horizontal="right" vertical="center"/>
    </xf>
    <xf numFmtId="3" fontId="0" fillId="0" borderId="38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3" fontId="0" fillId="0" borderId="39" xfId="0" applyNumberFormat="1" applyFont="1" applyBorder="1" applyAlignment="1">
      <alignment horizontal="right" vertical="center"/>
    </xf>
    <xf numFmtId="3" fontId="0" fillId="0" borderId="39" xfId="0" applyNumberFormat="1" applyFont="1" applyBorder="1" applyAlignment="1">
      <alignment vertical="center" wrapText="1"/>
    </xf>
    <xf numFmtId="3" fontId="0" fillId="0" borderId="40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vertical="center" wrapText="1"/>
    </xf>
    <xf numFmtId="3" fontId="0" fillId="0" borderId="42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44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6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0" fillId="0" borderId="31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3" fontId="5" fillId="0" borderId="24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6" fillId="0" borderId="24" xfId="0" applyFont="1" applyBorder="1" applyAlignment="1">
      <alignment horizontal="center" vertical="center" wrapText="1"/>
    </xf>
    <xf numFmtId="0" fontId="17" fillId="0" borderId="47" xfId="0" applyFont="1" applyBorder="1" applyAlignment="1">
      <alignment/>
    </xf>
    <xf numFmtId="0" fontId="17" fillId="0" borderId="47" xfId="0" applyFont="1" applyBorder="1" applyAlignment="1">
      <alignment wrapText="1"/>
    </xf>
    <xf numFmtId="3" fontId="17" fillId="0" borderId="47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0" fontId="17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6" fillId="0" borderId="22" xfId="0" applyFont="1" applyBorder="1" applyAlignment="1">
      <alignment wrapText="1"/>
    </xf>
    <xf numFmtId="0" fontId="17" fillId="0" borderId="47" xfId="0" applyFont="1" applyBorder="1" applyAlignment="1">
      <alignment horizontal="right"/>
    </xf>
    <xf numFmtId="3" fontId="39" fillId="0" borderId="48" xfId="0" applyNumberFormat="1" applyFont="1" applyBorder="1" applyAlignment="1">
      <alignment/>
    </xf>
    <xf numFmtId="0" fontId="17" fillId="0" borderId="28" xfId="0" applyFont="1" applyBorder="1" applyAlignment="1">
      <alignment/>
    </xf>
    <xf numFmtId="3" fontId="39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wrapText="1"/>
    </xf>
    <xf numFmtId="3" fontId="17" fillId="0" borderId="23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181" fontId="39" fillId="0" borderId="22" xfId="0" applyNumberFormat="1" applyFont="1" applyBorder="1" applyAlignment="1">
      <alignment/>
    </xf>
    <xf numFmtId="3" fontId="39" fillId="0" borderId="28" xfId="0" applyNumberFormat="1" applyFont="1" applyBorder="1" applyAlignment="1">
      <alignment horizontal="right"/>
    </xf>
    <xf numFmtId="3" fontId="39" fillId="0" borderId="48" xfId="0" applyNumberFormat="1" applyFont="1" applyBorder="1" applyAlignment="1">
      <alignment horizontal="right"/>
    </xf>
    <xf numFmtId="3" fontId="17" fillId="0" borderId="0" xfId="0" applyNumberFormat="1" applyFont="1" applyAlignment="1">
      <alignment/>
    </xf>
    <xf numFmtId="0" fontId="17" fillId="0" borderId="39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5" xfId="0" applyFont="1" applyBorder="1" applyAlignment="1">
      <alignment/>
    </xf>
    <xf numFmtId="0" fontId="39" fillId="0" borderId="25" xfId="0" applyFont="1" applyBorder="1" applyAlignment="1">
      <alignment wrapText="1"/>
    </xf>
    <xf numFmtId="0" fontId="17" fillId="0" borderId="38" xfId="0" applyFont="1" applyBorder="1" applyAlignment="1">
      <alignment/>
    </xf>
    <xf numFmtId="0" fontId="17" fillId="0" borderId="25" xfId="0" applyFont="1" applyBorder="1" applyAlignment="1">
      <alignment wrapText="1"/>
    </xf>
    <xf numFmtId="3" fontId="17" fillId="0" borderId="25" xfId="0" applyNumberFormat="1" applyFont="1" applyBorder="1" applyAlignment="1">
      <alignment horizontal="right"/>
    </xf>
    <xf numFmtId="0" fontId="17" fillId="0" borderId="38" xfId="0" applyFont="1" applyBorder="1" applyAlignment="1">
      <alignment horizontal="right"/>
    </xf>
    <xf numFmtId="0" fontId="17" fillId="0" borderId="27" xfId="0" applyFont="1" applyBorder="1" applyAlignment="1">
      <alignment/>
    </xf>
    <xf numFmtId="0" fontId="39" fillId="0" borderId="27" xfId="0" applyFont="1" applyBorder="1" applyAlignment="1">
      <alignment wrapText="1"/>
    </xf>
    <xf numFmtId="3" fontId="17" fillId="0" borderId="27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29" xfId="0" applyFont="1" applyBorder="1" applyAlignment="1">
      <alignment/>
    </xf>
    <xf numFmtId="0" fontId="39" fillId="0" borderId="29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3" fontId="17" fillId="0" borderId="29" xfId="0" applyNumberFormat="1" applyFont="1" applyBorder="1" applyAlignment="1">
      <alignment horizontal="right"/>
    </xf>
    <xf numFmtId="3" fontId="17" fillId="0" borderId="39" xfId="0" applyNumberFormat="1" applyFont="1" applyBorder="1" applyAlignment="1">
      <alignment horizontal="right"/>
    </xf>
    <xf numFmtId="0" fontId="33" fillId="0" borderId="22" xfId="0" applyFont="1" applyBorder="1" applyAlignment="1">
      <alignment/>
    </xf>
    <xf numFmtId="0" fontId="34" fillId="0" borderId="22" xfId="0" applyFont="1" applyBorder="1" applyAlignment="1">
      <alignment/>
    </xf>
    <xf numFmtId="0" fontId="33" fillId="0" borderId="22" xfId="0" applyFont="1" applyBorder="1" applyAlignment="1">
      <alignment horizontal="right"/>
    </xf>
    <xf numFmtId="0" fontId="33" fillId="0" borderId="23" xfId="0" applyFont="1" applyBorder="1" applyAlignment="1">
      <alignment/>
    </xf>
    <xf numFmtId="0" fontId="33" fillId="0" borderId="23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3" fontId="9" fillId="0" borderId="49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vertical="center" wrapText="1"/>
    </xf>
    <xf numFmtId="178" fontId="11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3" fontId="5" fillId="0" borderId="24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3" fontId="4" fillId="0" borderId="24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38" fillId="0" borderId="24" xfId="0" applyFont="1" applyBorder="1" applyAlignment="1">
      <alignment horizontal="left"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3" fontId="4" fillId="0" borderId="24" xfId="0" applyNumberFormat="1" applyFont="1" applyBorder="1" applyAlignment="1">
      <alignment horizontal="right" vertical="center"/>
    </xf>
    <xf numFmtId="3" fontId="0" fillId="0" borderId="43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3" fontId="9" fillId="0" borderId="27" xfId="0" applyNumberFormat="1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174" fontId="20" fillId="0" borderId="1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/>
    </xf>
    <xf numFmtId="3" fontId="0" fillId="0" borderId="21" xfId="0" applyNumberFormat="1" applyBorder="1" applyAlignment="1">
      <alignment/>
    </xf>
    <xf numFmtId="174" fontId="24" fillId="0" borderId="10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182" fontId="0" fillId="0" borderId="10" xfId="42" applyNumberFormat="1" applyFont="1" applyBorder="1" applyAlignment="1">
      <alignment/>
    </xf>
    <xf numFmtId="182" fontId="0" fillId="0" borderId="10" xfId="42" applyNumberFormat="1" applyFont="1" applyBorder="1" applyAlignment="1">
      <alignment horizontal="center"/>
    </xf>
    <xf numFmtId="174" fontId="24" fillId="0" borderId="10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>
      <alignment/>
    </xf>
    <xf numFmtId="3" fontId="24" fillId="0" borderId="21" xfId="0" applyNumberFormat="1" applyFont="1" applyBorder="1" applyAlignment="1" applyProtection="1">
      <alignment/>
      <protection locked="0"/>
    </xf>
    <xf numFmtId="3" fontId="24" fillId="0" borderId="10" xfId="0" applyNumberFormat="1" applyFont="1" applyBorder="1" applyAlignment="1" applyProtection="1">
      <alignment horizontal="center"/>
      <protection locked="0"/>
    </xf>
    <xf numFmtId="182" fontId="24" fillId="0" borderId="10" xfId="42" applyNumberFormat="1" applyFont="1" applyBorder="1" applyAlignment="1">
      <alignment horizontal="center"/>
    </xf>
    <xf numFmtId="182" fontId="57" fillId="0" borderId="10" xfId="42" applyNumberFormat="1" applyFont="1" applyBorder="1" applyAlignment="1">
      <alignment horizontal="center"/>
    </xf>
    <xf numFmtId="182" fontId="58" fillId="0" borderId="10" xfId="42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174" fontId="0" fillId="0" borderId="21" xfId="0" applyNumberFormat="1" applyBorder="1" applyAlignment="1">
      <alignment/>
    </xf>
    <xf numFmtId="174" fontId="0" fillId="0" borderId="21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6.25390625" style="0" customWidth="1"/>
    <col min="5" max="5" width="14.375" style="0" bestFit="1" customWidth="1"/>
    <col min="6" max="6" width="15.375" style="0" customWidth="1"/>
  </cols>
  <sheetData>
    <row r="1" spans="1:6" ht="18">
      <c r="A1" s="372" t="s">
        <v>510</v>
      </c>
      <c r="B1" s="372"/>
      <c r="C1" s="372"/>
      <c r="D1" s="372"/>
      <c r="E1" s="372"/>
      <c r="F1" s="372"/>
    </row>
    <row r="2" spans="2:4" ht="18">
      <c r="B2" s="2"/>
      <c r="C2" s="2"/>
      <c r="D2" s="2"/>
    </row>
    <row r="4" spans="1:6" s="36" customFormat="1" ht="25.5">
      <c r="A4" s="35" t="s">
        <v>1</v>
      </c>
      <c r="B4" s="35" t="s">
        <v>2</v>
      </c>
      <c r="C4" s="35" t="s">
        <v>3</v>
      </c>
      <c r="D4" s="35" t="s">
        <v>4</v>
      </c>
      <c r="E4" s="35" t="s">
        <v>36</v>
      </c>
      <c r="F4" s="35" t="s">
        <v>37</v>
      </c>
    </row>
    <row r="5" spans="1:6" s="29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19.5" customHeight="1">
      <c r="A6" s="140">
        <v>600</v>
      </c>
      <c r="B6" s="141"/>
      <c r="C6" s="150"/>
      <c r="D6" s="132" t="s">
        <v>240</v>
      </c>
      <c r="E6" s="189"/>
      <c r="F6" s="190">
        <v>5423607</v>
      </c>
    </row>
    <row r="7" spans="1:6" ht="19.5" customHeight="1">
      <c r="A7" s="142"/>
      <c r="B7" s="39">
        <v>60016</v>
      </c>
      <c r="C7" s="151"/>
      <c r="D7" s="16" t="s">
        <v>241</v>
      </c>
      <c r="E7" s="134"/>
      <c r="F7" s="134">
        <v>5423607</v>
      </c>
    </row>
    <row r="8" spans="1:6" ht="27" customHeight="1">
      <c r="A8" s="143"/>
      <c r="B8" s="144"/>
      <c r="C8" s="152" t="s">
        <v>441</v>
      </c>
      <c r="D8" s="79" t="s">
        <v>473</v>
      </c>
      <c r="E8" s="135"/>
      <c r="F8" s="135">
        <v>1850000</v>
      </c>
    </row>
    <row r="9" spans="1:6" ht="28.5" customHeight="1">
      <c r="A9" s="143"/>
      <c r="B9" s="144"/>
      <c r="C9" s="152" t="s">
        <v>511</v>
      </c>
      <c r="D9" s="79" t="s">
        <v>473</v>
      </c>
      <c r="E9" s="135"/>
      <c r="F9" s="135">
        <v>3573607</v>
      </c>
    </row>
    <row r="10" spans="1:6" ht="19.5" customHeight="1">
      <c r="A10" s="146">
        <v>700</v>
      </c>
      <c r="B10" s="39"/>
      <c r="C10" s="151"/>
      <c r="D10" s="133" t="s">
        <v>244</v>
      </c>
      <c r="E10" s="188">
        <v>8703200</v>
      </c>
      <c r="F10" s="188">
        <v>9580000</v>
      </c>
    </row>
    <row r="11" spans="1:6" ht="19.5" customHeight="1">
      <c r="A11" s="143"/>
      <c r="B11" s="144">
        <v>70005</v>
      </c>
      <c r="C11" s="152"/>
      <c r="D11" s="28" t="s">
        <v>245</v>
      </c>
      <c r="E11" s="135">
        <v>8703200</v>
      </c>
      <c r="F11" s="135">
        <v>9180000</v>
      </c>
    </row>
    <row r="12" spans="1:6" ht="27" customHeight="1">
      <c r="A12" s="143"/>
      <c r="B12" s="144"/>
      <c r="C12" s="152" t="s">
        <v>246</v>
      </c>
      <c r="D12" s="79" t="s">
        <v>474</v>
      </c>
      <c r="E12" s="135">
        <v>470500</v>
      </c>
      <c r="F12" s="135"/>
    </row>
    <row r="13" spans="1:6" ht="19.5" customHeight="1">
      <c r="A13" s="143"/>
      <c r="B13" s="144"/>
      <c r="C13" s="152" t="s">
        <v>249</v>
      </c>
      <c r="D13" s="28" t="s">
        <v>488</v>
      </c>
      <c r="E13" s="135">
        <v>30000</v>
      </c>
      <c r="F13" s="135"/>
    </row>
    <row r="14" spans="1:6" ht="19.5" customHeight="1">
      <c r="A14" s="143"/>
      <c r="B14" s="144"/>
      <c r="C14" s="152" t="s">
        <v>250</v>
      </c>
      <c r="D14" s="28" t="s">
        <v>251</v>
      </c>
      <c r="E14" s="135">
        <v>48500</v>
      </c>
      <c r="F14" s="135"/>
    </row>
    <row r="15" spans="1:6" s="117" customFormat="1" ht="27" customHeight="1">
      <c r="A15" s="114"/>
      <c r="B15" s="143"/>
      <c r="C15" s="152" t="s">
        <v>252</v>
      </c>
      <c r="D15" s="229" t="s">
        <v>477</v>
      </c>
      <c r="E15" s="135">
        <v>7814200</v>
      </c>
      <c r="F15" s="135"/>
    </row>
    <row r="16" spans="1:6" s="117" customFormat="1" ht="19.5" customHeight="1">
      <c r="A16" s="114"/>
      <c r="B16" s="143"/>
      <c r="C16" s="152" t="s">
        <v>512</v>
      </c>
      <c r="D16" s="80" t="s">
        <v>513</v>
      </c>
      <c r="E16" s="135">
        <v>40000</v>
      </c>
      <c r="F16" s="135"/>
    </row>
    <row r="17" spans="1:6" ht="19.5" customHeight="1">
      <c r="A17" s="219"/>
      <c r="B17" s="144"/>
      <c r="C17" s="152" t="s">
        <v>253</v>
      </c>
      <c r="D17" s="80" t="s">
        <v>254</v>
      </c>
      <c r="E17" s="135"/>
      <c r="F17" s="135">
        <v>9180000</v>
      </c>
    </row>
    <row r="18" spans="1:6" ht="19.5" customHeight="1">
      <c r="A18" s="218"/>
      <c r="B18" s="144"/>
      <c r="C18" s="152" t="s">
        <v>247</v>
      </c>
      <c r="D18" s="80" t="s">
        <v>243</v>
      </c>
      <c r="E18" s="135">
        <v>300000</v>
      </c>
      <c r="F18" s="135"/>
    </row>
    <row r="19" spans="1:6" ht="19.5" customHeight="1">
      <c r="A19" s="143"/>
      <c r="B19" s="144">
        <v>70095</v>
      </c>
      <c r="C19" s="152"/>
      <c r="D19" s="80" t="s">
        <v>242</v>
      </c>
      <c r="E19" s="135"/>
      <c r="F19" s="135">
        <v>400000</v>
      </c>
    </row>
    <row r="20" spans="1:6" ht="27.75" customHeight="1">
      <c r="A20" s="143"/>
      <c r="B20" s="144"/>
      <c r="C20" s="152" t="s">
        <v>441</v>
      </c>
      <c r="D20" s="80" t="s">
        <v>475</v>
      </c>
      <c r="E20" s="135"/>
      <c r="F20" s="135">
        <v>400000</v>
      </c>
    </row>
    <row r="21" spans="1:6" ht="19.5" customHeight="1">
      <c r="A21" s="145">
        <v>710</v>
      </c>
      <c r="B21" s="144"/>
      <c r="C21" s="152"/>
      <c r="D21" s="158" t="s">
        <v>255</v>
      </c>
      <c r="E21" s="160">
        <v>7000</v>
      </c>
      <c r="F21" s="135"/>
    </row>
    <row r="22" spans="1:6" ht="19.5" customHeight="1">
      <c r="A22" s="143"/>
      <c r="B22" s="144">
        <v>71035</v>
      </c>
      <c r="C22" s="152"/>
      <c r="D22" s="80" t="s">
        <v>256</v>
      </c>
      <c r="E22" s="135">
        <v>7000</v>
      </c>
      <c r="F22" s="135"/>
    </row>
    <row r="23" spans="1:6" ht="26.25" customHeight="1">
      <c r="A23" s="143"/>
      <c r="B23" s="144"/>
      <c r="C23" s="152" t="s">
        <v>257</v>
      </c>
      <c r="D23" s="80" t="s">
        <v>476</v>
      </c>
      <c r="E23" s="135">
        <v>7000</v>
      </c>
      <c r="F23" s="135"/>
    </row>
    <row r="24" spans="1:6" ht="19.5" customHeight="1">
      <c r="A24" s="145">
        <v>750</v>
      </c>
      <c r="B24" s="144"/>
      <c r="C24" s="152"/>
      <c r="D24" s="158" t="s">
        <v>258</v>
      </c>
      <c r="E24" s="160">
        <v>270653</v>
      </c>
      <c r="F24" s="135"/>
    </row>
    <row r="25" spans="1:6" ht="19.5" customHeight="1">
      <c r="A25" s="143"/>
      <c r="B25" s="144">
        <v>75011</v>
      </c>
      <c r="C25" s="152"/>
      <c r="D25" s="80" t="s">
        <v>259</v>
      </c>
      <c r="E25" s="135">
        <v>250653</v>
      </c>
      <c r="F25" s="135"/>
    </row>
    <row r="26" spans="1:6" ht="27.75" customHeight="1">
      <c r="A26" s="143"/>
      <c r="B26" s="144"/>
      <c r="C26" s="152" t="s">
        <v>260</v>
      </c>
      <c r="D26" s="80" t="s">
        <v>478</v>
      </c>
      <c r="E26" s="135">
        <v>250653</v>
      </c>
      <c r="F26" s="135"/>
    </row>
    <row r="27" spans="1:6" ht="19.5" customHeight="1">
      <c r="A27" s="143"/>
      <c r="B27" s="144">
        <v>75023</v>
      </c>
      <c r="C27" s="152"/>
      <c r="D27" s="80" t="s">
        <v>333</v>
      </c>
      <c r="E27" s="135">
        <v>20000</v>
      </c>
      <c r="F27" s="135"/>
    </row>
    <row r="28" spans="1:6" ht="20.25" customHeight="1">
      <c r="A28" s="143"/>
      <c r="B28" s="144"/>
      <c r="C28" s="152" t="s">
        <v>261</v>
      </c>
      <c r="D28" s="80" t="s">
        <v>262</v>
      </c>
      <c r="E28" s="135">
        <v>20000</v>
      </c>
      <c r="F28" s="135"/>
    </row>
    <row r="29" spans="1:6" ht="24" customHeight="1">
      <c r="A29" s="145">
        <v>751</v>
      </c>
      <c r="B29" s="144"/>
      <c r="C29" s="152"/>
      <c r="D29" s="158" t="s">
        <v>479</v>
      </c>
      <c r="E29" s="160">
        <v>8735</v>
      </c>
      <c r="F29" s="135"/>
    </row>
    <row r="30" spans="1:6" ht="23.25" customHeight="1">
      <c r="A30" s="143"/>
      <c r="B30" s="144">
        <v>75101</v>
      </c>
      <c r="C30" s="152"/>
      <c r="D30" s="80" t="s">
        <v>480</v>
      </c>
      <c r="E30" s="135">
        <v>8735</v>
      </c>
      <c r="F30" s="135"/>
    </row>
    <row r="31" spans="1:6" ht="29.25" customHeight="1">
      <c r="A31" s="143"/>
      <c r="B31" s="144"/>
      <c r="C31" s="152" t="s">
        <v>260</v>
      </c>
      <c r="D31" s="80" t="s">
        <v>481</v>
      </c>
      <c r="E31" s="135">
        <v>8735</v>
      </c>
      <c r="F31" s="135"/>
    </row>
    <row r="32" spans="1:6" ht="19.5" customHeight="1">
      <c r="A32" s="145">
        <v>754</v>
      </c>
      <c r="B32" s="144"/>
      <c r="C32" s="152"/>
      <c r="D32" s="158" t="s">
        <v>263</v>
      </c>
      <c r="E32" s="160">
        <v>50000</v>
      </c>
      <c r="F32" s="135"/>
    </row>
    <row r="33" spans="1:6" ht="19.5" customHeight="1">
      <c r="A33" s="143"/>
      <c r="B33" s="144">
        <v>75416</v>
      </c>
      <c r="C33" s="152"/>
      <c r="D33" s="80" t="s">
        <v>264</v>
      </c>
      <c r="E33" s="135">
        <v>50000</v>
      </c>
      <c r="F33" s="135"/>
    </row>
    <row r="34" spans="1:6" ht="24" customHeight="1">
      <c r="A34" s="143"/>
      <c r="B34" s="144"/>
      <c r="C34" s="152" t="s">
        <v>265</v>
      </c>
      <c r="D34" s="80" t="s">
        <v>482</v>
      </c>
      <c r="E34" s="135">
        <v>50000</v>
      </c>
      <c r="F34" s="135"/>
    </row>
    <row r="35" spans="1:6" ht="36" customHeight="1">
      <c r="A35" s="145">
        <v>756</v>
      </c>
      <c r="B35" s="144"/>
      <c r="C35" s="152"/>
      <c r="D35" s="158" t="s">
        <v>483</v>
      </c>
      <c r="E35" s="160">
        <v>49188548</v>
      </c>
      <c r="F35" s="135"/>
    </row>
    <row r="36" spans="1:6" ht="19.5" customHeight="1">
      <c r="A36" s="143"/>
      <c r="B36" s="144">
        <v>75601</v>
      </c>
      <c r="C36" s="152"/>
      <c r="D36" s="80" t="s">
        <v>266</v>
      </c>
      <c r="E36" s="135">
        <v>30000</v>
      </c>
      <c r="F36" s="135"/>
    </row>
    <row r="37" spans="1:6" ht="26.25" customHeight="1">
      <c r="A37" s="143"/>
      <c r="B37" s="144"/>
      <c r="C37" s="152" t="s">
        <v>267</v>
      </c>
      <c r="D37" s="80" t="s">
        <v>484</v>
      </c>
      <c r="E37" s="135">
        <v>30000</v>
      </c>
      <c r="F37" s="135"/>
    </row>
    <row r="38" spans="1:6" ht="27.75" customHeight="1">
      <c r="A38" s="143"/>
      <c r="B38" s="144">
        <v>75615</v>
      </c>
      <c r="C38" s="152"/>
      <c r="D38" s="80" t="s">
        <v>485</v>
      </c>
      <c r="E38" s="135">
        <v>15747000</v>
      </c>
      <c r="F38" s="135"/>
    </row>
    <row r="39" spans="1:6" ht="19.5" customHeight="1">
      <c r="A39" s="143"/>
      <c r="B39" s="144"/>
      <c r="C39" s="152" t="s">
        <v>268</v>
      </c>
      <c r="D39" s="80" t="s">
        <v>269</v>
      </c>
      <c r="E39" s="135">
        <v>14500000</v>
      </c>
      <c r="F39" s="135"/>
    </row>
    <row r="40" spans="1:6" ht="19.5" customHeight="1">
      <c r="A40" s="143"/>
      <c r="B40" s="144"/>
      <c r="C40" s="152" t="s">
        <v>270</v>
      </c>
      <c r="D40" s="80" t="s">
        <v>271</v>
      </c>
      <c r="E40" s="135">
        <v>5000</v>
      </c>
      <c r="F40" s="135"/>
    </row>
    <row r="41" spans="1:6" ht="19.5" customHeight="1">
      <c r="A41" s="143"/>
      <c r="B41" s="144"/>
      <c r="C41" s="152" t="s">
        <v>272</v>
      </c>
      <c r="D41" s="80" t="s">
        <v>273</v>
      </c>
      <c r="E41" s="135">
        <v>32000</v>
      </c>
      <c r="F41" s="135"/>
    </row>
    <row r="42" spans="1:6" ht="19.5" customHeight="1">
      <c r="A42" s="143"/>
      <c r="B42" s="144"/>
      <c r="C42" s="152" t="s">
        <v>274</v>
      </c>
      <c r="D42" s="80" t="s">
        <v>275</v>
      </c>
      <c r="E42" s="135">
        <v>200000</v>
      </c>
      <c r="F42" s="135"/>
    </row>
    <row r="43" spans="1:6" ht="19.5" customHeight="1">
      <c r="A43" s="143"/>
      <c r="B43" s="144"/>
      <c r="C43" s="152" t="s">
        <v>276</v>
      </c>
      <c r="D43" s="80" t="s">
        <v>277</v>
      </c>
      <c r="E43" s="135">
        <v>10000</v>
      </c>
      <c r="F43" s="135"/>
    </row>
    <row r="44" spans="1:6" ht="19.5" customHeight="1">
      <c r="A44" s="143"/>
      <c r="B44" s="144"/>
      <c r="C44" s="152" t="s">
        <v>278</v>
      </c>
      <c r="D44" s="80" t="s">
        <v>486</v>
      </c>
      <c r="E44" s="135">
        <v>150000</v>
      </c>
      <c r="F44" s="135"/>
    </row>
    <row r="45" spans="1:6" ht="19.5" customHeight="1">
      <c r="A45" s="143"/>
      <c r="B45" s="144"/>
      <c r="C45" s="152" t="s">
        <v>514</v>
      </c>
      <c r="D45" s="80" t="s">
        <v>515</v>
      </c>
      <c r="E45" s="135">
        <v>850000</v>
      </c>
      <c r="F45" s="135"/>
    </row>
    <row r="46" spans="1:6" ht="28.5" customHeight="1">
      <c r="A46" s="143"/>
      <c r="B46" s="144">
        <v>75616</v>
      </c>
      <c r="C46" s="152"/>
      <c r="D46" s="80" t="s">
        <v>543</v>
      </c>
      <c r="E46" s="135">
        <v>7805550</v>
      </c>
      <c r="F46" s="135"/>
    </row>
    <row r="47" spans="1:6" ht="19.5" customHeight="1">
      <c r="A47" s="143"/>
      <c r="B47" s="144"/>
      <c r="C47" s="152" t="s">
        <v>268</v>
      </c>
      <c r="D47" s="80" t="s">
        <v>269</v>
      </c>
      <c r="E47" s="135">
        <v>4300000</v>
      </c>
      <c r="F47" s="135"/>
    </row>
    <row r="48" spans="1:6" ht="19.5" customHeight="1">
      <c r="A48" s="143"/>
      <c r="B48" s="144"/>
      <c r="C48" s="152" t="s">
        <v>270</v>
      </c>
      <c r="D48" s="80" t="s">
        <v>271</v>
      </c>
      <c r="E48" s="135">
        <v>140000</v>
      </c>
      <c r="F48" s="135"/>
    </row>
    <row r="49" spans="1:6" ht="19.5" customHeight="1">
      <c r="A49" s="143"/>
      <c r="B49" s="144"/>
      <c r="C49" s="152" t="s">
        <v>272</v>
      </c>
      <c r="D49" s="80" t="s">
        <v>273</v>
      </c>
      <c r="E49" s="135">
        <v>550</v>
      </c>
      <c r="F49" s="135"/>
    </row>
    <row r="50" spans="1:6" ht="19.5" customHeight="1">
      <c r="A50" s="143"/>
      <c r="B50" s="144"/>
      <c r="C50" s="152" t="s">
        <v>274</v>
      </c>
      <c r="D50" s="80" t="s">
        <v>275</v>
      </c>
      <c r="E50" s="135">
        <v>430000</v>
      </c>
      <c r="F50" s="135"/>
    </row>
    <row r="51" spans="1:6" ht="19.5" customHeight="1">
      <c r="A51" s="143"/>
      <c r="B51" s="144"/>
      <c r="C51" s="152" t="s">
        <v>279</v>
      </c>
      <c r="D51" s="80" t="s">
        <v>280</v>
      </c>
      <c r="E51" s="135">
        <v>200000</v>
      </c>
      <c r="F51" s="135"/>
    </row>
    <row r="52" spans="1:6" ht="19.5" customHeight="1">
      <c r="A52" s="143"/>
      <c r="B52" s="144"/>
      <c r="C52" s="152" t="s">
        <v>281</v>
      </c>
      <c r="D52" s="80" t="s">
        <v>282</v>
      </c>
      <c r="E52" s="135">
        <v>15000</v>
      </c>
      <c r="F52" s="135"/>
    </row>
    <row r="53" spans="1:6" ht="19.5" customHeight="1">
      <c r="A53" s="143"/>
      <c r="B53" s="144"/>
      <c r="C53" s="152" t="s">
        <v>283</v>
      </c>
      <c r="D53" s="80" t="s">
        <v>284</v>
      </c>
      <c r="E53" s="135">
        <v>700000</v>
      </c>
      <c r="F53" s="135"/>
    </row>
    <row r="54" spans="1:6" ht="19.5" customHeight="1">
      <c r="A54" s="143"/>
      <c r="B54" s="144"/>
      <c r="C54" s="152" t="s">
        <v>249</v>
      </c>
      <c r="D54" s="80" t="s">
        <v>488</v>
      </c>
      <c r="E54" s="135">
        <v>20000</v>
      </c>
      <c r="F54" s="135"/>
    </row>
    <row r="55" spans="1:6" ht="19.5" customHeight="1">
      <c r="A55" s="143"/>
      <c r="B55" s="144"/>
      <c r="C55" s="152" t="s">
        <v>276</v>
      </c>
      <c r="D55" s="80" t="s">
        <v>277</v>
      </c>
      <c r="E55" s="135">
        <v>1100000</v>
      </c>
      <c r="F55" s="135"/>
    </row>
    <row r="56" spans="1:6" ht="19.5" customHeight="1">
      <c r="A56" s="143"/>
      <c r="B56" s="144"/>
      <c r="C56" s="152" t="s">
        <v>250</v>
      </c>
      <c r="D56" s="80" t="s">
        <v>251</v>
      </c>
      <c r="E56" s="135">
        <v>800000</v>
      </c>
      <c r="F56" s="135"/>
    </row>
    <row r="57" spans="1:6" ht="19.5" customHeight="1">
      <c r="A57" s="143"/>
      <c r="B57" s="144"/>
      <c r="C57" s="152" t="s">
        <v>278</v>
      </c>
      <c r="D57" s="80" t="s">
        <v>285</v>
      </c>
      <c r="E57" s="135">
        <v>100000</v>
      </c>
      <c r="F57" s="135"/>
    </row>
    <row r="58" spans="1:6" ht="26.25" customHeight="1">
      <c r="A58" s="143"/>
      <c r="B58" s="144">
        <v>75618</v>
      </c>
      <c r="C58" s="152"/>
      <c r="D58" s="80" t="s">
        <v>497</v>
      </c>
      <c r="E58" s="135">
        <v>1690000</v>
      </c>
      <c r="F58" s="135"/>
    </row>
    <row r="59" spans="1:6" ht="19.5" customHeight="1">
      <c r="A59" s="143"/>
      <c r="B59" s="144"/>
      <c r="C59" s="152" t="s">
        <v>286</v>
      </c>
      <c r="D59" s="80" t="s">
        <v>287</v>
      </c>
      <c r="E59" s="135">
        <v>1000000</v>
      </c>
      <c r="F59" s="135"/>
    </row>
    <row r="60" spans="1:6" ht="23.25" customHeight="1">
      <c r="A60" s="143"/>
      <c r="B60" s="144"/>
      <c r="C60" s="152" t="s">
        <v>288</v>
      </c>
      <c r="D60" s="80" t="s">
        <v>487</v>
      </c>
      <c r="E60" s="135">
        <v>650000</v>
      </c>
      <c r="F60" s="135"/>
    </row>
    <row r="61" spans="1:6" ht="24.75" customHeight="1">
      <c r="A61" s="143"/>
      <c r="B61" s="144"/>
      <c r="C61" s="152" t="s">
        <v>249</v>
      </c>
      <c r="D61" s="80" t="s">
        <v>488</v>
      </c>
      <c r="E61" s="135">
        <v>40000</v>
      </c>
      <c r="F61" s="135"/>
    </row>
    <row r="62" spans="1:6" ht="27" customHeight="1">
      <c r="A62" s="143"/>
      <c r="B62" s="144">
        <v>75621</v>
      </c>
      <c r="C62" s="152"/>
      <c r="D62" s="80" t="s">
        <v>498</v>
      </c>
      <c r="E62" s="135">
        <v>23915998</v>
      </c>
      <c r="F62" s="135"/>
    </row>
    <row r="63" spans="1:6" ht="19.5" customHeight="1">
      <c r="A63" s="143"/>
      <c r="B63" s="144"/>
      <c r="C63" s="152" t="s">
        <v>289</v>
      </c>
      <c r="D63" s="80" t="s">
        <v>290</v>
      </c>
      <c r="E63" s="135">
        <v>22115998</v>
      </c>
      <c r="F63" s="135"/>
    </row>
    <row r="64" spans="1:6" ht="19.5" customHeight="1">
      <c r="A64" s="143"/>
      <c r="B64" s="144"/>
      <c r="C64" s="152" t="s">
        <v>291</v>
      </c>
      <c r="D64" s="80" t="s">
        <v>292</v>
      </c>
      <c r="E64" s="135">
        <v>1800000</v>
      </c>
      <c r="F64" s="135"/>
    </row>
    <row r="65" spans="1:6" ht="19.5" customHeight="1">
      <c r="A65" s="145">
        <v>758</v>
      </c>
      <c r="B65" s="144"/>
      <c r="C65" s="152"/>
      <c r="D65" s="158" t="s">
        <v>293</v>
      </c>
      <c r="E65" s="160">
        <v>22951062</v>
      </c>
      <c r="F65" s="135"/>
    </row>
    <row r="66" spans="1:6" ht="19.5" customHeight="1">
      <c r="A66" s="143"/>
      <c r="B66" s="144">
        <v>75801</v>
      </c>
      <c r="C66" s="152"/>
      <c r="D66" s="80" t="s">
        <v>489</v>
      </c>
      <c r="E66" s="135">
        <v>18461901</v>
      </c>
      <c r="F66" s="135"/>
    </row>
    <row r="67" spans="1:6" ht="19.5" customHeight="1">
      <c r="A67" s="143"/>
      <c r="B67" s="144"/>
      <c r="C67" s="152" t="s">
        <v>294</v>
      </c>
      <c r="D67" s="80" t="s">
        <v>295</v>
      </c>
      <c r="E67" s="135">
        <v>18461901</v>
      </c>
      <c r="F67" s="135"/>
    </row>
    <row r="68" spans="1:6" ht="19.5" customHeight="1">
      <c r="A68" s="143"/>
      <c r="B68" s="144">
        <v>75707</v>
      </c>
      <c r="C68" s="152"/>
      <c r="D68" s="80" t="s">
        <v>296</v>
      </c>
      <c r="E68" s="135">
        <v>4185964</v>
      </c>
      <c r="F68" s="135"/>
    </row>
    <row r="69" spans="1:6" ht="19.5" customHeight="1">
      <c r="A69" s="143"/>
      <c r="B69" s="144"/>
      <c r="C69" s="152" t="s">
        <v>294</v>
      </c>
      <c r="D69" s="80" t="s">
        <v>295</v>
      </c>
      <c r="E69" s="135">
        <v>4185964</v>
      </c>
      <c r="F69" s="135"/>
    </row>
    <row r="70" spans="1:6" ht="19.5" customHeight="1">
      <c r="A70" s="143"/>
      <c r="B70" s="144">
        <v>75814</v>
      </c>
      <c r="C70" s="152"/>
      <c r="D70" s="80" t="s">
        <v>297</v>
      </c>
      <c r="E70" s="135">
        <v>150000</v>
      </c>
      <c r="F70" s="135"/>
    </row>
    <row r="71" spans="1:6" ht="19.5" customHeight="1">
      <c r="A71" s="143"/>
      <c r="B71" s="144"/>
      <c r="C71" s="152" t="s">
        <v>298</v>
      </c>
      <c r="D71" s="80" t="s">
        <v>299</v>
      </c>
      <c r="E71" s="135">
        <v>150000</v>
      </c>
      <c r="F71" s="135"/>
    </row>
    <row r="72" spans="1:6" ht="19.5" customHeight="1">
      <c r="A72" s="143"/>
      <c r="B72" s="144">
        <v>75831</v>
      </c>
      <c r="C72" s="152"/>
      <c r="D72" s="80" t="s">
        <v>300</v>
      </c>
      <c r="E72" s="135">
        <v>153197</v>
      </c>
      <c r="F72" s="135"/>
    </row>
    <row r="73" spans="1:6" ht="19.5" customHeight="1">
      <c r="A73" s="143"/>
      <c r="B73" s="144"/>
      <c r="C73" s="152" t="s">
        <v>294</v>
      </c>
      <c r="D73" s="80" t="s">
        <v>295</v>
      </c>
      <c r="E73" s="135">
        <v>153197</v>
      </c>
      <c r="F73" s="135"/>
    </row>
    <row r="74" spans="1:6" ht="19.5" customHeight="1">
      <c r="A74" s="145">
        <v>801</v>
      </c>
      <c r="B74" s="144"/>
      <c r="C74" s="152"/>
      <c r="D74" s="158" t="s">
        <v>301</v>
      </c>
      <c r="E74" s="160">
        <v>122500</v>
      </c>
      <c r="F74" s="135"/>
    </row>
    <row r="75" spans="1:6" ht="19.5" customHeight="1">
      <c r="A75" s="143"/>
      <c r="B75" s="144">
        <v>80104</v>
      </c>
      <c r="C75" s="152"/>
      <c r="D75" s="80" t="s">
        <v>302</v>
      </c>
      <c r="E75" s="135">
        <v>70000</v>
      </c>
      <c r="F75" s="135"/>
    </row>
    <row r="76" spans="1:6" ht="19.5" customHeight="1">
      <c r="A76" s="143"/>
      <c r="B76" s="144"/>
      <c r="C76" s="152" t="s">
        <v>261</v>
      </c>
      <c r="D76" s="80" t="s">
        <v>262</v>
      </c>
      <c r="E76" s="135">
        <v>70000</v>
      </c>
      <c r="F76" s="135"/>
    </row>
    <row r="77" spans="1:6" ht="19.5" customHeight="1">
      <c r="A77" s="143"/>
      <c r="B77" s="144">
        <v>80114</v>
      </c>
      <c r="C77" s="152"/>
      <c r="D77" s="80" t="s">
        <v>490</v>
      </c>
      <c r="E77" s="135">
        <v>52500</v>
      </c>
      <c r="F77" s="135"/>
    </row>
    <row r="78" spans="1:6" ht="19.5" customHeight="1">
      <c r="A78" s="143"/>
      <c r="B78" s="144"/>
      <c r="C78" s="152" t="s">
        <v>261</v>
      </c>
      <c r="D78" s="80" t="s">
        <v>262</v>
      </c>
      <c r="E78" s="135">
        <v>52500</v>
      </c>
      <c r="F78" s="135"/>
    </row>
    <row r="79" spans="1:6" ht="19.5" customHeight="1">
      <c r="A79" s="145">
        <v>851</v>
      </c>
      <c r="B79" s="144"/>
      <c r="C79" s="152"/>
      <c r="D79" s="158" t="s">
        <v>304</v>
      </c>
      <c r="E79" s="160">
        <v>750</v>
      </c>
      <c r="F79" s="135"/>
    </row>
    <row r="80" spans="1:6" ht="19.5" customHeight="1">
      <c r="A80" s="143"/>
      <c r="B80" s="144">
        <v>85195</v>
      </c>
      <c r="C80" s="152"/>
      <c r="D80" s="80" t="s">
        <v>242</v>
      </c>
      <c r="E80" s="135">
        <v>750</v>
      </c>
      <c r="F80" s="135"/>
    </row>
    <row r="81" spans="1:6" ht="28.5" customHeight="1">
      <c r="A81" s="143"/>
      <c r="B81" s="144"/>
      <c r="C81" s="152" t="s">
        <v>260</v>
      </c>
      <c r="D81" s="80" t="s">
        <v>492</v>
      </c>
      <c r="E81" s="135">
        <v>750</v>
      </c>
      <c r="F81" s="135"/>
    </row>
    <row r="82" spans="1:6" ht="19.5" customHeight="1">
      <c r="A82" s="145">
        <v>852</v>
      </c>
      <c r="B82" s="144"/>
      <c r="C82" s="152"/>
      <c r="D82" s="158" t="s">
        <v>305</v>
      </c>
      <c r="E82" s="160">
        <v>15381255</v>
      </c>
      <c r="F82" s="135"/>
    </row>
    <row r="83" spans="1:6" ht="19.5" customHeight="1">
      <c r="A83" s="143"/>
      <c r="B83" s="144">
        <v>85203</v>
      </c>
      <c r="C83" s="152"/>
      <c r="D83" s="80" t="s">
        <v>306</v>
      </c>
      <c r="E83" s="135">
        <v>324000</v>
      </c>
      <c r="F83" s="135"/>
    </row>
    <row r="84" spans="1:6" ht="24.75" customHeight="1">
      <c r="A84" s="143"/>
      <c r="B84" s="144"/>
      <c r="C84" s="152" t="s">
        <v>260</v>
      </c>
      <c r="D84" s="80" t="s">
        <v>492</v>
      </c>
      <c r="E84" s="135">
        <v>324000</v>
      </c>
      <c r="F84" s="135"/>
    </row>
    <row r="85" spans="1:6" ht="36" customHeight="1">
      <c r="A85" s="143"/>
      <c r="B85" s="144">
        <v>85212</v>
      </c>
      <c r="C85" s="152"/>
      <c r="D85" s="80" t="s">
        <v>493</v>
      </c>
      <c r="E85" s="135">
        <v>11973248</v>
      </c>
      <c r="F85" s="135"/>
    </row>
    <row r="86" spans="1:6" ht="33.75" customHeight="1">
      <c r="A86" s="143"/>
      <c r="B86" s="144"/>
      <c r="C86" s="152" t="s">
        <v>260</v>
      </c>
      <c r="D86" s="80" t="s">
        <v>492</v>
      </c>
      <c r="E86" s="135">
        <v>11973248</v>
      </c>
      <c r="F86" s="135"/>
    </row>
    <row r="87" spans="1:6" ht="34.5" customHeight="1">
      <c r="A87" s="143"/>
      <c r="B87" s="144">
        <v>85213</v>
      </c>
      <c r="C87" s="152"/>
      <c r="D87" s="80" t="s">
        <v>494</v>
      </c>
      <c r="E87" s="135">
        <v>141784</v>
      </c>
      <c r="F87" s="135"/>
    </row>
    <row r="88" spans="1:6" ht="36" customHeight="1">
      <c r="A88" s="143"/>
      <c r="B88" s="144"/>
      <c r="C88" s="152" t="s">
        <v>303</v>
      </c>
      <c r="D88" s="80" t="s">
        <v>491</v>
      </c>
      <c r="E88" s="135">
        <v>141784</v>
      </c>
      <c r="F88" s="135"/>
    </row>
    <row r="89" spans="1:6" ht="36" customHeight="1">
      <c r="A89" s="143"/>
      <c r="B89" s="144">
        <v>85214</v>
      </c>
      <c r="C89" s="152"/>
      <c r="D89" s="80" t="s">
        <v>518</v>
      </c>
      <c r="E89" s="135">
        <v>861244</v>
      </c>
      <c r="F89" s="135"/>
    </row>
    <row r="90" spans="1:6" ht="36" customHeight="1">
      <c r="A90" s="143"/>
      <c r="B90" s="144"/>
      <c r="C90" s="152" t="s">
        <v>303</v>
      </c>
      <c r="D90" s="80" t="s">
        <v>491</v>
      </c>
      <c r="E90" s="135">
        <v>861244</v>
      </c>
      <c r="F90" s="135"/>
    </row>
    <row r="91" spans="1:6" ht="30.75" customHeight="1">
      <c r="A91" s="143"/>
      <c r="B91" s="144">
        <v>85216</v>
      </c>
      <c r="C91" s="152"/>
      <c r="D91" s="80" t="s">
        <v>516</v>
      </c>
      <c r="E91" s="135">
        <v>896742</v>
      </c>
      <c r="F91" s="135"/>
    </row>
    <row r="92" spans="1:6" ht="37.5" customHeight="1">
      <c r="A92" s="143"/>
      <c r="B92" s="144"/>
      <c r="C92" s="152" t="s">
        <v>260</v>
      </c>
      <c r="D92" s="80" t="s">
        <v>492</v>
      </c>
      <c r="E92" s="135"/>
      <c r="F92" s="135"/>
    </row>
    <row r="93" spans="1:6" ht="29.25" customHeight="1">
      <c r="A93" s="143"/>
      <c r="B93" s="144"/>
      <c r="C93" s="152" t="s">
        <v>303</v>
      </c>
      <c r="D93" s="80" t="s">
        <v>491</v>
      </c>
      <c r="E93" s="135">
        <v>896742</v>
      </c>
      <c r="F93" s="135"/>
    </row>
    <row r="94" spans="1:6" ht="29.25" customHeight="1">
      <c r="A94" s="143"/>
      <c r="B94" s="144">
        <v>85219</v>
      </c>
      <c r="C94" s="152"/>
      <c r="D94" s="80" t="s">
        <v>307</v>
      </c>
      <c r="E94" s="135">
        <v>544163</v>
      </c>
      <c r="F94" s="135"/>
    </row>
    <row r="95" spans="1:6" ht="29.25" customHeight="1">
      <c r="A95" s="143"/>
      <c r="B95" s="144"/>
      <c r="C95" s="152" t="s">
        <v>303</v>
      </c>
      <c r="D95" s="80" t="s">
        <v>491</v>
      </c>
      <c r="E95" s="135">
        <v>544163</v>
      </c>
      <c r="F95" s="135"/>
    </row>
    <row r="96" spans="1:6" ht="29.25" customHeight="1">
      <c r="A96" s="143"/>
      <c r="B96" s="144">
        <v>85228</v>
      </c>
      <c r="C96" s="152"/>
      <c r="D96" s="80" t="s">
        <v>308</v>
      </c>
      <c r="E96" s="135">
        <v>615074</v>
      </c>
      <c r="F96" s="135"/>
    </row>
    <row r="97" spans="1:6" ht="29.25" customHeight="1">
      <c r="A97" s="143"/>
      <c r="B97" s="144"/>
      <c r="C97" s="152" t="s">
        <v>261</v>
      </c>
      <c r="D97" s="80" t="s">
        <v>262</v>
      </c>
      <c r="E97" s="135">
        <v>216000</v>
      </c>
      <c r="F97" s="135"/>
    </row>
    <row r="98" spans="1:6" ht="29.25" customHeight="1">
      <c r="A98" s="143"/>
      <c r="B98" s="144"/>
      <c r="C98" s="152" t="s">
        <v>260</v>
      </c>
      <c r="D98" s="80" t="s">
        <v>495</v>
      </c>
      <c r="E98" s="135">
        <v>399074</v>
      </c>
      <c r="F98" s="135"/>
    </row>
    <row r="99" spans="1:6" ht="29.25" customHeight="1">
      <c r="A99" s="143"/>
      <c r="B99" s="144">
        <v>85295</v>
      </c>
      <c r="C99" s="152"/>
      <c r="D99" s="80" t="s">
        <v>242</v>
      </c>
      <c r="E99" s="135">
        <v>25000</v>
      </c>
      <c r="F99" s="135"/>
    </row>
    <row r="100" spans="1:6" ht="29.25" customHeight="1">
      <c r="A100" s="143"/>
      <c r="B100" s="144"/>
      <c r="C100" s="152" t="s">
        <v>261</v>
      </c>
      <c r="D100" s="80" t="s">
        <v>262</v>
      </c>
      <c r="E100" s="135">
        <v>25000</v>
      </c>
      <c r="F100" s="135"/>
    </row>
    <row r="101" spans="1:6" ht="29.25" customHeight="1">
      <c r="A101" s="143"/>
      <c r="B101" s="144"/>
      <c r="C101" s="152" t="s">
        <v>303</v>
      </c>
      <c r="D101" s="80" t="s">
        <v>491</v>
      </c>
      <c r="E101" s="135"/>
      <c r="F101" s="135"/>
    </row>
    <row r="102" spans="1:6" ht="29.25" customHeight="1">
      <c r="A102" s="145">
        <v>900</v>
      </c>
      <c r="B102" s="144"/>
      <c r="C102" s="152"/>
      <c r="D102" s="158" t="s">
        <v>309</v>
      </c>
      <c r="E102" s="135"/>
      <c r="F102" s="160">
        <v>17257857</v>
      </c>
    </row>
    <row r="103" spans="1:6" ht="18" customHeight="1">
      <c r="A103" s="143"/>
      <c r="B103" s="144">
        <v>90095</v>
      </c>
      <c r="C103" s="152"/>
      <c r="D103" s="80" t="s">
        <v>242</v>
      </c>
      <c r="E103" s="135"/>
      <c r="F103" s="135"/>
    </row>
    <row r="104" spans="1:6" ht="29.25" customHeight="1">
      <c r="A104" s="143"/>
      <c r="B104" s="144"/>
      <c r="C104" s="152" t="s">
        <v>441</v>
      </c>
      <c r="D104" s="80" t="s">
        <v>496</v>
      </c>
      <c r="E104" s="135"/>
      <c r="F104" s="135">
        <v>6137734</v>
      </c>
    </row>
    <row r="105" spans="1:6" ht="29.25" customHeight="1">
      <c r="A105" s="143"/>
      <c r="B105" s="144"/>
      <c r="C105" s="152" t="s">
        <v>517</v>
      </c>
      <c r="D105" s="80" t="s">
        <v>496</v>
      </c>
      <c r="E105" s="135"/>
      <c r="F105" s="135">
        <v>1811060</v>
      </c>
    </row>
    <row r="106" spans="1:6" ht="29.25" customHeight="1">
      <c r="A106" s="143"/>
      <c r="B106" s="144"/>
      <c r="C106" s="152" t="s">
        <v>511</v>
      </c>
      <c r="D106" s="80" t="s">
        <v>450</v>
      </c>
      <c r="E106" s="135"/>
      <c r="F106" s="135">
        <v>9309063</v>
      </c>
    </row>
    <row r="107" spans="1:6" ht="26.25" customHeight="1">
      <c r="A107" s="147"/>
      <c r="B107" s="40"/>
      <c r="C107" s="153" t="s">
        <v>248</v>
      </c>
      <c r="D107" s="80" t="s">
        <v>496</v>
      </c>
      <c r="E107" s="136"/>
      <c r="F107" s="136"/>
    </row>
    <row r="108" spans="1:6" s="32" customFormat="1" ht="27" customHeight="1">
      <c r="A108" s="369" t="s">
        <v>33</v>
      </c>
      <c r="B108" s="370"/>
      <c r="C108" s="370"/>
      <c r="D108" s="371"/>
      <c r="E108" s="137">
        <v>96683703</v>
      </c>
      <c r="F108" s="137">
        <v>32261464</v>
      </c>
    </row>
    <row r="109" spans="1:6" ht="12.75">
      <c r="A109" s="138"/>
      <c r="B109" s="37"/>
      <c r="C109" s="154"/>
      <c r="D109" s="1"/>
      <c r="E109" s="149"/>
      <c r="F109" s="149"/>
    </row>
    <row r="110" spans="1:6" ht="12.75">
      <c r="A110" s="138"/>
      <c r="B110" s="37"/>
      <c r="C110" s="154"/>
      <c r="D110" s="1"/>
      <c r="E110" s="149"/>
      <c r="F110" s="149"/>
    </row>
    <row r="111" spans="1:6" ht="12.75">
      <c r="A111" s="138"/>
      <c r="B111" s="139"/>
      <c r="C111" s="154"/>
      <c r="D111" s="1"/>
      <c r="E111" s="149"/>
      <c r="F111" s="149"/>
    </row>
    <row r="112" spans="1:6" ht="12.75">
      <c r="A112" s="138"/>
      <c r="B112" s="37"/>
      <c r="C112" s="154"/>
      <c r="D112" s="1"/>
      <c r="E112" s="149"/>
      <c r="F112" s="149"/>
    </row>
    <row r="113" spans="1:6" ht="12.75">
      <c r="A113" s="138"/>
      <c r="B113" s="37"/>
      <c r="C113" s="154"/>
      <c r="D113" s="1"/>
      <c r="E113" s="149"/>
      <c r="F113" s="149"/>
    </row>
    <row r="114" spans="1:6" ht="12.75">
      <c r="A114" s="138"/>
      <c r="B114" s="37"/>
      <c r="C114" s="154"/>
      <c r="D114" s="1"/>
      <c r="E114" s="149"/>
      <c r="F114" s="149"/>
    </row>
    <row r="115" spans="1:6" ht="12.75">
      <c r="A115" s="138"/>
      <c r="B115" s="37"/>
      <c r="C115" s="154"/>
      <c r="D115" s="1"/>
      <c r="E115" s="149"/>
      <c r="F115" s="149"/>
    </row>
    <row r="116" spans="1:6" ht="12.75">
      <c r="A116" s="138"/>
      <c r="B116" s="37"/>
      <c r="C116" s="154"/>
      <c r="D116" s="1"/>
      <c r="E116" s="149"/>
      <c r="F116" s="149"/>
    </row>
    <row r="117" spans="1:6" ht="12.75">
      <c r="A117" s="138"/>
      <c r="B117" s="37"/>
      <c r="C117" s="154"/>
      <c r="D117" s="1"/>
      <c r="E117" s="149"/>
      <c r="F117" s="149"/>
    </row>
    <row r="118" spans="1:6" ht="12.75">
      <c r="A118" s="138"/>
      <c r="B118" s="37"/>
      <c r="C118" s="154"/>
      <c r="D118" s="1"/>
      <c r="E118" s="149"/>
      <c r="F118" s="149"/>
    </row>
    <row r="119" spans="1:6" ht="12.75">
      <c r="A119" s="138"/>
      <c r="B119" s="37"/>
      <c r="C119" s="154"/>
      <c r="D119" s="1"/>
      <c r="E119" s="149"/>
      <c r="F119" s="149"/>
    </row>
    <row r="120" spans="1:6" ht="12.75">
      <c r="A120" s="138"/>
      <c r="B120" s="37"/>
      <c r="C120" s="154"/>
      <c r="D120" s="1"/>
      <c r="E120" s="149"/>
      <c r="F120" s="149"/>
    </row>
    <row r="121" spans="1:6" ht="12.75">
      <c r="A121" s="138"/>
      <c r="B121" s="37"/>
      <c r="C121" s="154"/>
      <c r="D121" s="1"/>
      <c r="E121" s="149"/>
      <c r="F121" s="149"/>
    </row>
    <row r="122" spans="1:6" ht="12.75">
      <c r="A122" s="138"/>
      <c r="B122" s="37"/>
      <c r="C122" s="154"/>
      <c r="D122" s="1"/>
      <c r="E122" s="149"/>
      <c r="F122" s="149"/>
    </row>
    <row r="123" spans="1:6" ht="12.75">
      <c r="A123" s="138"/>
      <c r="B123" s="37"/>
      <c r="C123" s="154"/>
      <c r="D123" s="1"/>
      <c r="E123" s="149"/>
      <c r="F123" s="149"/>
    </row>
    <row r="124" spans="1:6" ht="12.75">
      <c r="A124" s="138"/>
      <c r="B124" s="37"/>
      <c r="C124" s="154"/>
      <c r="D124" s="1"/>
      <c r="E124" s="149"/>
      <c r="F124" s="149"/>
    </row>
    <row r="125" spans="1:6" ht="12.75">
      <c r="A125" s="138"/>
      <c r="B125" s="37"/>
      <c r="C125" s="154"/>
      <c r="D125" s="1"/>
      <c r="E125" s="149"/>
      <c r="F125" s="149"/>
    </row>
    <row r="126" spans="1:6" ht="12.75">
      <c r="A126" s="138"/>
      <c r="B126" s="37"/>
      <c r="C126" s="154"/>
      <c r="D126" s="1"/>
      <c r="E126" s="149"/>
      <c r="F126" s="149"/>
    </row>
    <row r="127" spans="1:6" ht="12.75">
      <c r="A127" s="138"/>
      <c r="B127" s="37"/>
      <c r="C127" s="154"/>
      <c r="D127" s="1"/>
      <c r="E127" s="149"/>
      <c r="F127" s="149"/>
    </row>
    <row r="128" spans="1:6" ht="12.75">
      <c r="A128" s="138"/>
      <c r="B128" s="37"/>
      <c r="C128" s="154"/>
      <c r="D128" s="1"/>
      <c r="E128" s="149"/>
      <c r="F128" s="149"/>
    </row>
    <row r="129" spans="1:6" ht="12.75">
      <c r="A129" s="138"/>
      <c r="B129" s="37"/>
      <c r="C129" s="154"/>
      <c r="D129" s="1"/>
      <c r="E129" s="149"/>
      <c r="F129" s="149"/>
    </row>
    <row r="130" spans="1:6" ht="12.75">
      <c r="A130" s="138"/>
      <c r="B130" s="37"/>
      <c r="C130" s="154"/>
      <c r="D130" s="1"/>
      <c r="E130" s="149"/>
      <c r="F130" s="149"/>
    </row>
    <row r="131" spans="1:6" ht="12.75">
      <c r="A131" s="138"/>
      <c r="B131" s="37"/>
      <c r="C131" s="154"/>
      <c r="D131" s="1"/>
      <c r="E131" s="149"/>
      <c r="F131" s="149"/>
    </row>
    <row r="132" spans="1:6" ht="12.75">
      <c r="A132" s="138"/>
      <c r="B132" s="37"/>
      <c r="C132" s="154"/>
      <c r="D132" s="1"/>
      <c r="E132" s="149"/>
      <c r="F132" s="149"/>
    </row>
    <row r="133" spans="1:6" ht="12.75">
      <c r="A133" s="138"/>
      <c r="B133" s="37"/>
      <c r="C133" s="154"/>
      <c r="D133" s="1"/>
      <c r="E133" s="149"/>
      <c r="F133" s="149"/>
    </row>
    <row r="134" spans="1:6" ht="12.75">
      <c r="A134" s="138"/>
      <c r="B134" s="37"/>
      <c r="C134" s="154"/>
      <c r="D134" s="1"/>
      <c r="E134" s="149"/>
      <c r="F134" s="149"/>
    </row>
    <row r="135" spans="1:6" ht="12.75">
      <c r="A135" s="138"/>
      <c r="B135" s="37"/>
      <c r="C135" s="154"/>
      <c r="D135" s="1"/>
      <c r="E135" s="149"/>
      <c r="F135" s="149"/>
    </row>
    <row r="136" spans="1:6" ht="12.75">
      <c r="A136" s="138"/>
      <c r="B136" s="37"/>
      <c r="C136" s="154"/>
      <c r="D136" s="1"/>
      <c r="E136" s="149"/>
      <c r="F136" s="149"/>
    </row>
    <row r="137" spans="1:6" ht="12.75">
      <c r="A137" s="138"/>
      <c r="B137" s="37"/>
      <c r="C137" s="154"/>
      <c r="D137" s="1"/>
      <c r="E137" s="149"/>
      <c r="F137" s="149"/>
    </row>
    <row r="138" spans="1:6" ht="12.75">
      <c r="A138" s="138"/>
      <c r="B138" s="37"/>
      <c r="C138" s="154"/>
      <c r="D138" s="1"/>
      <c r="E138" s="149"/>
      <c r="F138" s="149"/>
    </row>
    <row r="139" spans="1:6" ht="12.75">
      <c r="A139" s="138"/>
      <c r="B139" s="37"/>
      <c r="C139" s="154"/>
      <c r="D139" s="1"/>
      <c r="E139" s="149"/>
      <c r="F139" s="149"/>
    </row>
    <row r="140" spans="1:6" ht="12.75">
      <c r="A140" s="138"/>
      <c r="B140" s="37"/>
      <c r="C140" s="154"/>
      <c r="D140" s="1"/>
      <c r="E140" s="149"/>
      <c r="F140" s="149"/>
    </row>
    <row r="141" spans="1:6" ht="12.75">
      <c r="A141" s="138"/>
      <c r="B141" s="37"/>
      <c r="C141" s="154"/>
      <c r="D141" s="1"/>
      <c r="E141" s="149"/>
      <c r="F141" s="149"/>
    </row>
    <row r="142" spans="1:6" ht="12.75">
      <c r="A142" s="138"/>
      <c r="B142" s="37"/>
      <c r="C142" s="154"/>
      <c r="D142" s="1"/>
      <c r="E142" s="149"/>
      <c r="F142" s="149"/>
    </row>
    <row r="143" spans="1:6" ht="12.75">
      <c r="A143" s="138"/>
      <c r="B143" s="138"/>
      <c r="C143" s="155"/>
      <c r="E143" s="149"/>
      <c r="F143" s="149"/>
    </row>
    <row r="144" spans="1:6" ht="12.75">
      <c r="A144" s="138"/>
      <c r="B144" s="138"/>
      <c r="C144" s="155"/>
      <c r="E144" s="149"/>
      <c r="F144" s="149"/>
    </row>
    <row r="145" spans="1:6" ht="12.75">
      <c r="A145" s="138"/>
      <c r="B145" s="138"/>
      <c r="C145" s="155"/>
      <c r="E145" s="149"/>
      <c r="F145" s="149"/>
    </row>
    <row r="146" spans="1:6" ht="12.75">
      <c r="A146" s="138"/>
      <c r="B146" s="138"/>
      <c r="C146" s="155"/>
      <c r="E146" s="149"/>
      <c r="F146" s="149"/>
    </row>
    <row r="147" spans="1:6" ht="12.75">
      <c r="A147" s="138"/>
      <c r="B147" s="138"/>
      <c r="C147" s="155"/>
      <c r="E147" s="149"/>
      <c r="F147" s="149"/>
    </row>
    <row r="148" spans="1:6" ht="12.75">
      <c r="A148" s="138"/>
      <c r="B148" s="138"/>
      <c r="C148" s="155"/>
      <c r="E148" s="149"/>
      <c r="F148" s="149"/>
    </row>
    <row r="149" spans="1:6" ht="12.75">
      <c r="A149" s="138"/>
      <c r="B149" s="138"/>
      <c r="C149" s="155"/>
      <c r="E149" s="149"/>
      <c r="F149" s="149"/>
    </row>
    <row r="150" spans="1:6" ht="12.75">
      <c r="A150" s="138"/>
      <c r="B150" s="138"/>
      <c r="C150" s="155"/>
      <c r="E150" s="149"/>
      <c r="F150" s="149"/>
    </row>
    <row r="151" spans="1:6" ht="12.75">
      <c r="A151" s="138"/>
      <c r="B151" s="138"/>
      <c r="C151" s="155"/>
      <c r="E151" s="149"/>
      <c r="F151" s="149"/>
    </row>
    <row r="152" spans="1:6" ht="12.75">
      <c r="A152" s="138"/>
      <c r="B152" s="138"/>
      <c r="C152" s="155"/>
      <c r="E152" s="149"/>
      <c r="F152" s="149"/>
    </row>
    <row r="153" spans="1:6" ht="12.75">
      <c r="A153" s="138"/>
      <c r="B153" s="138"/>
      <c r="C153" s="155"/>
      <c r="E153" s="149"/>
      <c r="F153" s="149"/>
    </row>
    <row r="154" spans="1:6" ht="12.75">
      <c r="A154" s="138"/>
      <c r="B154" s="138"/>
      <c r="C154" s="155"/>
      <c r="E154" s="149"/>
      <c r="F154" s="149"/>
    </row>
    <row r="155" spans="1:6" ht="12.75">
      <c r="A155" s="138"/>
      <c r="B155" s="138"/>
      <c r="C155" s="155"/>
      <c r="E155" s="149"/>
      <c r="F155" s="149"/>
    </row>
    <row r="156" spans="1:6" ht="12.75">
      <c r="A156" s="138"/>
      <c r="B156" s="138"/>
      <c r="C156" s="155"/>
      <c r="E156" s="149"/>
      <c r="F156" s="149"/>
    </row>
    <row r="157" spans="1:6" ht="12.75">
      <c r="A157" s="138"/>
      <c r="B157" s="138"/>
      <c r="C157" s="155"/>
      <c r="E157" s="149"/>
      <c r="F157" s="149"/>
    </row>
    <row r="158" spans="1:6" ht="12.75">
      <c r="A158" s="138"/>
      <c r="B158" s="138"/>
      <c r="C158" s="155"/>
      <c r="E158" s="149"/>
      <c r="F158" s="149"/>
    </row>
    <row r="159" spans="1:6" ht="12.75">
      <c r="A159" s="138"/>
      <c r="B159" s="138"/>
      <c r="C159" s="155"/>
      <c r="E159" s="149"/>
      <c r="F159" s="149"/>
    </row>
    <row r="160" spans="1:6" ht="12.75">
      <c r="A160" s="138"/>
      <c r="B160" s="138"/>
      <c r="C160" s="155"/>
      <c r="E160" s="149"/>
      <c r="F160" s="149"/>
    </row>
    <row r="161" spans="1:6" ht="12.75">
      <c r="A161" s="138"/>
      <c r="B161" s="138"/>
      <c r="C161" s="155"/>
      <c r="E161" s="149"/>
      <c r="F161" s="149"/>
    </row>
    <row r="162" spans="1:6" ht="12.75">
      <c r="A162" s="138"/>
      <c r="B162" s="138"/>
      <c r="C162" s="155"/>
      <c r="E162" s="149"/>
      <c r="F162" s="149"/>
    </row>
    <row r="163" spans="1:6" ht="12.75">
      <c r="A163" s="138"/>
      <c r="B163" s="138"/>
      <c r="C163" s="155"/>
      <c r="E163" s="149"/>
      <c r="F163" s="149"/>
    </row>
    <row r="164" spans="1:6" ht="12.75">
      <c r="A164" s="138"/>
      <c r="B164" s="138"/>
      <c r="C164" s="155"/>
      <c r="E164" s="149"/>
      <c r="F164" s="149"/>
    </row>
    <row r="165" spans="1:6" ht="12.75">
      <c r="A165" s="138"/>
      <c r="B165" s="138"/>
      <c r="C165" s="155"/>
      <c r="E165" s="149"/>
      <c r="F165" s="149"/>
    </row>
    <row r="166" spans="1:6" ht="12.75">
      <c r="A166" s="138"/>
      <c r="B166" s="138"/>
      <c r="C166" s="155"/>
      <c r="E166" s="149"/>
      <c r="F166" s="149"/>
    </row>
    <row r="167" spans="1:6" ht="12.75">
      <c r="A167" s="138"/>
      <c r="B167" s="138"/>
      <c r="C167" s="155"/>
      <c r="E167" s="149"/>
      <c r="F167" s="149"/>
    </row>
    <row r="168" spans="1:6" ht="12.75">
      <c r="A168" s="138"/>
      <c r="B168" s="138"/>
      <c r="C168" s="155"/>
      <c r="E168" s="149"/>
      <c r="F168" s="149"/>
    </row>
    <row r="169" spans="1:6" ht="12.75">
      <c r="A169" s="138"/>
      <c r="B169" s="138"/>
      <c r="C169" s="155"/>
      <c r="E169" s="149"/>
      <c r="F169" s="149"/>
    </row>
    <row r="170" spans="1:6" ht="12.75">
      <c r="A170" s="138"/>
      <c r="B170" s="138"/>
      <c r="C170" s="155"/>
      <c r="E170" s="149"/>
      <c r="F170" s="149"/>
    </row>
    <row r="171" spans="1:6" ht="12.75">
      <c r="A171" s="138"/>
      <c r="B171" s="138"/>
      <c r="C171" s="155"/>
      <c r="E171" s="149"/>
      <c r="F171" s="149"/>
    </row>
    <row r="172" spans="1:6" ht="12.75">
      <c r="A172" s="138"/>
      <c r="B172" s="138"/>
      <c r="C172" s="155"/>
      <c r="E172" s="149"/>
      <c r="F172" s="149"/>
    </row>
    <row r="173" spans="1:6" ht="12.75">
      <c r="A173" s="138"/>
      <c r="B173" s="138"/>
      <c r="C173" s="155"/>
      <c r="E173" s="149"/>
      <c r="F173" s="149"/>
    </row>
    <row r="174" spans="1:6" ht="12.75">
      <c r="A174" s="138"/>
      <c r="B174" s="138"/>
      <c r="C174" s="155"/>
      <c r="E174" s="149"/>
      <c r="F174" s="149"/>
    </row>
    <row r="175" spans="1:6" ht="12.75">
      <c r="A175" s="138"/>
      <c r="B175" s="138"/>
      <c r="C175" s="155"/>
      <c r="E175" s="149"/>
      <c r="F175" s="149"/>
    </row>
    <row r="176" spans="1:6" ht="12.75">
      <c r="A176" s="138"/>
      <c r="B176" s="138"/>
      <c r="C176" s="155"/>
      <c r="E176" s="149"/>
      <c r="F176" s="149"/>
    </row>
    <row r="177" spans="1:6" ht="12.75">
      <c r="A177" s="138"/>
      <c r="B177" s="138"/>
      <c r="C177" s="155"/>
      <c r="E177" s="149"/>
      <c r="F177" s="149"/>
    </row>
    <row r="178" spans="1:6" ht="12.75">
      <c r="A178" s="138"/>
      <c r="B178" s="138"/>
      <c r="C178" s="155"/>
      <c r="E178" s="149"/>
      <c r="F178" s="149"/>
    </row>
    <row r="179" spans="1:6" ht="12.75">
      <c r="A179" s="138"/>
      <c r="B179" s="138"/>
      <c r="C179" s="155"/>
      <c r="E179" s="149"/>
      <c r="F179" s="149"/>
    </row>
    <row r="180" spans="1:6" ht="12.75">
      <c r="A180" s="138"/>
      <c r="B180" s="138"/>
      <c r="C180" s="155"/>
      <c r="E180" s="149"/>
      <c r="F180" s="149"/>
    </row>
    <row r="181" spans="1:6" ht="12.75">
      <c r="A181" s="138"/>
      <c r="B181" s="138"/>
      <c r="C181" s="155"/>
      <c r="E181" s="149"/>
      <c r="F181" s="149"/>
    </row>
    <row r="182" spans="1:6" ht="12.75">
      <c r="A182" s="138"/>
      <c r="B182" s="138"/>
      <c r="C182" s="155"/>
      <c r="E182" s="149"/>
      <c r="F182" s="149"/>
    </row>
    <row r="183" spans="1:6" ht="12.75">
      <c r="A183" s="138"/>
      <c r="B183" s="138"/>
      <c r="C183" s="155"/>
      <c r="E183" s="149"/>
      <c r="F183" s="149"/>
    </row>
    <row r="184" spans="1:6" ht="12.75">
      <c r="A184" s="138"/>
      <c r="B184" s="138"/>
      <c r="C184" s="155"/>
      <c r="E184" s="149"/>
      <c r="F184" s="149"/>
    </row>
    <row r="185" spans="1:6" ht="12.75">
      <c r="A185" s="138"/>
      <c r="B185" s="138"/>
      <c r="C185" s="155"/>
      <c r="E185" s="149"/>
      <c r="F185" s="149"/>
    </row>
    <row r="186" spans="1:6" ht="12.75">
      <c r="A186" s="138"/>
      <c r="B186" s="138"/>
      <c r="C186" s="155"/>
      <c r="E186" s="149"/>
      <c r="F186" s="149"/>
    </row>
    <row r="187" spans="1:6" ht="12.75">
      <c r="A187" s="138"/>
      <c r="B187" s="138"/>
      <c r="C187" s="155"/>
      <c r="E187" s="149"/>
      <c r="F187" s="149"/>
    </row>
    <row r="188" spans="1:6" ht="12.75">
      <c r="A188" s="138"/>
      <c r="B188" s="138"/>
      <c r="C188" s="155"/>
      <c r="E188" s="149"/>
      <c r="F188" s="149"/>
    </row>
    <row r="189" spans="1:6" ht="12.75">
      <c r="A189" s="138"/>
      <c r="B189" s="138"/>
      <c r="C189" s="155"/>
      <c r="E189" s="149"/>
      <c r="F189" s="149"/>
    </row>
    <row r="190" spans="1:6" ht="12.75">
      <c r="A190" s="138"/>
      <c r="B190" s="138"/>
      <c r="C190" s="155"/>
      <c r="E190" s="149"/>
      <c r="F190" s="149"/>
    </row>
    <row r="191" spans="1:6" ht="12.75">
      <c r="A191" s="138"/>
      <c r="B191" s="138"/>
      <c r="C191" s="155"/>
      <c r="E191" s="149"/>
      <c r="F191" s="149"/>
    </row>
    <row r="192" spans="1:6" ht="12.75">
      <c r="A192" s="138"/>
      <c r="B192" s="138"/>
      <c r="C192" s="155"/>
      <c r="E192" s="149"/>
      <c r="F192" s="149"/>
    </row>
    <row r="193" spans="1:6" ht="12.75">
      <c r="A193" s="138"/>
      <c r="B193" s="138"/>
      <c r="C193" s="155"/>
      <c r="E193" s="149"/>
      <c r="F193" s="149"/>
    </row>
    <row r="194" spans="1:6" ht="12.75">
      <c r="A194" s="138"/>
      <c r="B194" s="138"/>
      <c r="C194" s="155"/>
      <c r="E194" s="149"/>
      <c r="F194" s="149"/>
    </row>
    <row r="195" spans="1:6" ht="12.75">
      <c r="A195" s="138"/>
      <c r="B195" s="138"/>
      <c r="C195" s="155"/>
      <c r="E195" s="149"/>
      <c r="F195" s="149"/>
    </row>
    <row r="196" spans="1:6" ht="12.75">
      <c r="A196" s="138"/>
      <c r="B196" s="138"/>
      <c r="C196" s="155"/>
      <c r="E196" s="149"/>
      <c r="F196" s="149"/>
    </row>
    <row r="197" spans="1:6" ht="12.75">
      <c r="A197" s="138"/>
      <c r="B197" s="138"/>
      <c r="C197" s="155"/>
      <c r="E197" s="149"/>
      <c r="F197" s="149"/>
    </row>
    <row r="198" spans="1:6" ht="12.75">
      <c r="A198" s="138"/>
      <c r="B198" s="138"/>
      <c r="C198" s="155"/>
      <c r="E198" s="149"/>
      <c r="F198" s="149"/>
    </row>
    <row r="199" spans="1:6" ht="12.75">
      <c r="A199" s="138"/>
      <c r="B199" s="138"/>
      <c r="C199" s="155"/>
      <c r="E199" s="149"/>
      <c r="F199" s="149"/>
    </row>
    <row r="200" spans="1:6" ht="12.75">
      <c r="A200" s="138"/>
      <c r="B200" s="138"/>
      <c r="C200" s="155"/>
      <c r="E200" s="149"/>
      <c r="F200" s="149"/>
    </row>
    <row r="201" spans="1:6" ht="12.75">
      <c r="A201" s="138"/>
      <c r="B201" s="138"/>
      <c r="C201" s="155"/>
      <c r="E201" s="149"/>
      <c r="F201" s="149"/>
    </row>
    <row r="202" spans="1:6" ht="12.75">
      <c r="A202" s="138"/>
      <c r="B202" s="138"/>
      <c r="C202" s="155"/>
      <c r="E202" s="149"/>
      <c r="F202" s="149"/>
    </row>
    <row r="203" spans="1:6" ht="12.75">
      <c r="A203" s="138"/>
      <c r="B203" s="138"/>
      <c r="C203" s="155"/>
      <c r="E203" s="149"/>
      <c r="F203" s="149"/>
    </row>
    <row r="204" spans="1:6" ht="12.75">
      <c r="A204" s="138"/>
      <c r="B204" s="138"/>
      <c r="C204" s="155"/>
      <c r="E204" s="149"/>
      <c r="F204" s="149"/>
    </row>
    <row r="205" spans="1:6" ht="12.75">
      <c r="A205" s="138"/>
      <c r="B205" s="138"/>
      <c r="C205" s="155"/>
      <c r="E205" s="149"/>
      <c r="F205" s="149"/>
    </row>
    <row r="206" spans="1:6" ht="12.75">
      <c r="A206" s="138"/>
      <c r="B206" s="138"/>
      <c r="C206" s="155"/>
      <c r="E206" s="149"/>
      <c r="F206" s="149"/>
    </row>
    <row r="207" spans="1:6" ht="12.75">
      <c r="A207" s="138"/>
      <c r="B207" s="138"/>
      <c r="C207" s="155"/>
      <c r="E207" s="149"/>
      <c r="F207" s="149"/>
    </row>
    <row r="208" spans="1:6" ht="12.75">
      <c r="A208" s="138"/>
      <c r="B208" s="138"/>
      <c r="C208" s="155"/>
      <c r="E208" s="149"/>
      <c r="F208" s="149"/>
    </row>
    <row r="209" spans="1:6" ht="12.75">
      <c r="A209" s="138"/>
      <c r="B209" s="138"/>
      <c r="C209" s="155"/>
      <c r="E209" s="149"/>
      <c r="F209" s="149"/>
    </row>
    <row r="210" spans="1:6" ht="12.75">
      <c r="A210" s="138"/>
      <c r="B210" s="138"/>
      <c r="C210" s="155"/>
      <c r="E210" s="149"/>
      <c r="F210" s="149"/>
    </row>
    <row r="211" spans="1:6" ht="12.75">
      <c r="A211" s="138"/>
      <c r="B211" s="138"/>
      <c r="C211" s="155"/>
      <c r="E211" s="149"/>
      <c r="F211" s="149"/>
    </row>
    <row r="212" spans="1:6" ht="12.75">
      <c r="A212" s="138"/>
      <c r="B212" s="138"/>
      <c r="C212" s="155"/>
      <c r="E212" s="149"/>
      <c r="F212" s="149"/>
    </row>
    <row r="213" spans="1:6" ht="12.75">
      <c r="A213" s="138"/>
      <c r="B213" s="138"/>
      <c r="C213" s="155"/>
      <c r="E213" s="149"/>
      <c r="F213" s="149"/>
    </row>
    <row r="214" spans="1:6" ht="12.75">
      <c r="A214" s="138"/>
      <c r="B214" s="138"/>
      <c r="C214" s="155"/>
      <c r="E214" s="149"/>
      <c r="F214" s="149"/>
    </row>
    <row r="215" spans="1:6" ht="12.75">
      <c r="A215" s="138"/>
      <c r="B215" s="138"/>
      <c r="C215" s="155"/>
      <c r="E215" s="149"/>
      <c r="F215" s="149"/>
    </row>
    <row r="216" spans="1:6" ht="12.75">
      <c r="A216" s="138"/>
      <c r="B216" s="138"/>
      <c r="C216" s="155"/>
      <c r="E216" s="149"/>
      <c r="F216" s="149"/>
    </row>
    <row r="217" spans="1:6" ht="12.75">
      <c r="A217" s="138"/>
      <c r="B217" s="138"/>
      <c r="C217" s="155"/>
      <c r="E217" s="149"/>
      <c r="F217" s="149"/>
    </row>
    <row r="218" spans="1:6" ht="12.75">
      <c r="A218" s="138"/>
      <c r="B218" s="138"/>
      <c r="C218" s="155"/>
      <c r="E218" s="149"/>
      <c r="F218" s="149"/>
    </row>
    <row r="219" spans="1:6" ht="12.75">
      <c r="A219" s="138"/>
      <c r="B219" s="138"/>
      <c r="C219" s="155"/>
      <c r="E219" s="149"/>
      <c r="F219" s="149"/>
    </row>
    <row r="220" spans="1:6" ht="12.75">
      <c r="A220" s="138"/>
      <c r="B220" s="138"/>
      <c r="C220" s="155"/>
      <c r="E220" s="149"/>
      <c r="F220" s="149"/>
    </row>
    <row r="221" spans="1:6" ht="12.75">
      <c r="A221" s="138"/>
      <c r="B221" s="138"/>
      <c r="C221" s="155"/>
      <c r="E221" s="149"/>
      <c r="F221" s="149"/>
    </row>
    <row r="222" spans="1:6" ht="12.75">
      <c r="A222" s="138"/>
      <c r="B222" s="138"/>
      <c r="C222" s="155"/>
      <c r="E222" s="149"/>
      <c r="F222" s="149"/>
    </row>
    <row r="223" spans="1:6" ht="12.75">
      <c r="A223" s="138"/>
      <c r="B223" s="138"/>
      <c r="C223" s="155"/>
      <c r="E223" s="149"/>
      <c r="F223" s="149"/>
    </row>
    <row r="224" spans="1:6" ht="12.75">
      <c r="A224" s="138"/>
      <c r="B224" s="138"/>
      <c r="C224" s="155"/>
      <c r="E224" s="149"/>
      <c r="F224" s="149"/>
    </row>
    <row r="225" spans="1:6" ht="12.75">
      <c r="A225" s="138"/>
      <c r="B225" s="138"/>
      <c r="C225" s="155"/>
      <c r="E225" s="149"/>
      <c r="F225" s="149"/>
    </row>
    <row r="226" spans="1:6" ht="12.75">
      <c r="A226" s="138"/>
      <c r="B226" s="138"/>
      <c r="C226" s="155"/>
      <c r="E226" s="149"/>
      <c r="F226" s="149"/>
    </row>
    <row r="227" spans="1:6" ht="12.75">
      <c r="A227" s="138"/>
      <c r="B227" s="138"/>
      <c r="C227" s="155"/>
      <c r="E227" s="149"/>
      <c r="F227" s="149"/>
    </row>
    <row r="228" spans="1:6" ht="12.75">
      <c r="A228" s="138"/>
      <c r="B228" s="138"/>
      <c r="C228" s="155"/>
      <c r="E228" s="149"/>
      <c r="F228" s="149"/>
    </row>
    <row r="229" spans="1:6" ht="12.75">
      <c r="A229" s="138"/>
      <c r="B229" s="138"/>
      <c r="C229" s="155"/>
      <c r="E229" s="149"/>
      <c r="F229" s="149"/>
    </row>
    <row r="230" spans="1:6" ht="12.75">
      <c r="A230" s="138"/>
      <c r="B230" s="138"/>
      <c r="C230" s="155"/>
      <c r="E230" s="149"/>
      <c r="F230" s="149"/>
    </row>
    <row r="231" spans="1:6" ht="12.75">
      <c r="A231" s="138"/>
      <c r="B231" s="138"/>
      <c r="C231" s="155"/>
      <c r="E231" s="149"/>
      <c r="F231" s="149"/>
    </row>
    <row r="232" spans="1:6" ht="12.75">
      <c r="A232" s="138"/>
      <c r="B232" s="138"/>
      <c r="C232" s="155"/>
      <c r="E232" s="149"/>
      <c r="F232" s="149"/>
    </row>
    <row r="233" spans="1:6" ht="12.75">
      <c r="A233" s="138"/>
      <c r="B233" s="138"/>
      <c r="C233" s="155"/>
      <c r="E233" s="149"/>
      <c r="F233" s="149"/>
    </row>
    <row r="234" spans="1:6" ht="12.75">
      <c r="A234" s="138"/>
      <c r="B234" s="138"/>
      <c r="C234" s="155"/>
      <c r="E234" s="149"/>
      <c r="F234" s="149"/>
    </row>
    <row r="235" spans="1:6" ht="12.75">
      <c r="A235" s="138"/>
      <c r="B235" s="138"/>
      <c r="C235" s="155"/>
      <c r="E235" s="149"/>
      <c r="F235" s="149"/>
    </row>
    <row r="236" spans="1:6" ht="12.75">
      <c r="A236" s="138"/>
      <c r="B236" s="138"/>
      <c r="C236" s="155"/>
      <c r="E236" s="149"/>
      <c r="F236" s="149"/>
    </row>
    <row r="237" spans="1:6" ht="12.75">
      <c r="A237" s="138"/>
      <c r="B237" s="138"/>
      <c r="C237" s="155"/>
      <c r="E237" s="149"/>
      <c r="F237" s="149"/>
    </row>
    <row r="238" spans="1:6" ht="12.75">
      <c r="A238" s="138"/>
      <c r="B238" s="138"/>
      <c r="C238" s="155"/>
      <c r="E238" s="149"/>
      <c r="F238" s="149"/>
    </row>
    <row r="239" spans="1:6" ht="12.75">
      <c r="A239" s="138"/>
      <c r="B239" s="138"/>
      <c r="C239" s="155"/>
      <c r="E239" s="149"/>
      <c r="F239" s="149"/>
    </row>
    <row r="240" spans="1:6" ht="12.75">
      <c r="A240" s="138"/>
      <c r="B240" s="138"/>
      <c r="C240" s="155"/>
      <c r="E240" s="149"/>
      <c r="F240" s="149"/>
    </row>
    <row r="241" spans="1:6" ht="12.75">
      <c r="A241" s="138"/>
      <c r="B241" s="138"/>
      <c r="C241" s="155"/>
      <c r="E241" s="149"/>
      <c r="F241" s="149"/>
    </row>
    <row r="242" spans="1:6" ht="12.75">
      <c r="A242" s="138"/>
      <c r="B242" s="138"/>
      <c r="C242" s="155"/>
      <c r="E242" s="149"/>
      <c r="F242" s="149"/>
    </row>
    <row r="243" spans="1:6" ht="12.75">
      <c r="A243" s="138"/>
      <c r="B243" s="138"/>
      <c r="C243" s="155"/>
      <c r="E243" s="149"/>
      <c r="F243" s="149"/>
    </row>
    <row r="244" spans="1:6" ht="12.75">
      <c r="A244" s="138"/>
      <c r="B244" s="138"/>
      <c r="C244" s="155"/>
      <c r="E244" s="149"/>
      <c r="F244" s="149"/>
    </row>
    <row r="245" spans="1:6" ht="12.75">
      <c r="A245" s="138"/>
      <c r="B245" s="138"/>
      <c r="C245" s="155"/>
      <c r="E245" s="149"/>
      <c r="F245" s="149"/>
    </row>
    <row r="246" spans="3:6" ht="12.75">
      <c r="C246" s="155"/>
      <c r="E246" s="149"/>
      <c r="F246" s="149"/>
    </row>
    <row r="247" spans="3:6" ht="12.75">
      <c r="C247" s="155"/>
      <c r="E247" s="149"/>
      <c r="F247" s="149"/>
    </row>
    <row r="248" spans="3:6" ht="12.75">
      <c r="C248" s="155"/>
      <c r="E248" s="149"/>
      <c r="F248" s="149"/>
    </row>
    <row r="249" spans="3:6" ht="12.75">
      <c r="C249" s="155"/>
      <c r="E249" s="149"/>
      <c r="F249" s="149"/>
    </row>
    <row r="250" spans="3:6" ht="12.75">
      <c r="C250" s="155"/>
      <c r="E250" s="149"/>
      <c r="F250" s="149"/>
    </row>
    <row r="251" spans="3:6" ht="12.75">
      <c r="C251" s="155"/>
      <c r="E251" s="149"/>
      <c r="F251" s="149"/>
    </row>
    <row r="252" spans="3:6" ht="12.75">
      <c r="C252" s="155"/>
      <c r="E252" s="149"/>
      <c r="F252" s="149"/>
    </row>
    <row r="253" spans="3:6" ht="12.75">
      <c r="C253" s="155"/>
      <c r="E253" s="149"/>
      <c r="F253" s="149"/>
    </row>
    <row r="254" spans="3:6" ht="12.75">
      <c r="C254" s="155"/>
      <c r="E254" s="149"/>
      <c r="F254" s="149"/>
    </row>
    <row r="255" spans="3:6" ht="12.75">
      <c r="C255" s="155"/>
      <c r="E255" s="149"/>
      <c r="F255" s="149"/>
    </row>
    <row r="256" spans="3:6" ht="12.75">
      <c r="C256" s="155"/>
      <c r="E256" s="149"/>
      <c r="F256" s="149"/>
    </row>
    <row r="257" spans="3:6" ht="12.75">
      <c r="C257" s="155"/>
      <c r="E257" s="149"/>
      <c r="F257" s="149"/>
    </row>
    <row r="258" spans="3:6" ht="12.75">
      <c r="C258" s="155"/>
      <c r="E258" s="149"/>
      <c r="F258" s="149"/>
    </row>
    <row r="259" spans="3:6" ht="12.75">
      <c r="C259" s="155"/>
      <c r="E259" s="149"/>
      <c r="F259" s="149"/>
    </row>
    <row r="260" spans="3:6" ht="12.75">
      <c r="C260" s="155"/>
      <c r="E260" s="149"/>
      <c r="F260" s="149"/>
    </row>
    <row r="261" spans="3:6" ht="12.75">
      <c r="C261" s="155"/>
      <c r="E261" s="149"/>
      <c r="F261" s="149"/>
    </row>
    <row r="262" spans="3:6" ht="12.75">
      <c r="C262" s="155"/>
      <c r="E262" s="149"/>
      <c r="F262" s="149"/>
    </row>
    <row r="263" spans="3:6" ht="12.75">
      <c r="C263" s="155"/>
      <c r="E263" s="149"/>
      <c r="F263" s="149"/>
    </row>
    <row r="264" spans="3:6" ht="12.75">
      <c r="C264" s="155"/>
      <c r="E264" s="149"/>
      <c r="F264" s="149"/>
    </row>
    <row r="265" spans="3:6" ht="12.75">
      <c r="C265" s="155"/>
      <c r="E265" s="149"/>
      <c r="F265" s="149"/>
    </row>
    <row r="266" spans="3:6" ht="12.75">
      <c r="C266" s="155"/>
      <c r="E266" s="149"/>
      <c r="F266" s="149"/>
    </row>
    <row r="267" spans="3:6" ht="12.75">
      <c r="C267" s="155"/>
      <c r="E267" s="149"/>
      <c r="F267" s="149"/>
    </row>
    <row r="268" spans="3:6" ht="12.75">
      <c r="C268" s="155"/>
      <c r="E268" s="149"/>
      <c r="F268" s="149"/>
    </row>
    <row r="269" spans="3:6" ht="12.75">
      <c r="C269" s="155"/>
      <c r="E269" s="149"/>
      <c r="F269" s="149"/>
    </row>
    <row r="270" spans="3:6" ht="12.75">
      <c r="C270" s="155"/>
      <c r="E270" s="149"/>
      <c r="F270" s="149"/>
    </row>
    <row r="271" spans="3:6" ht="12.75">
      <c r="C271" s="155"/>
      <c r="E271" s="149"/>
      <c r="F271" s="149"/>
    </row>
    <row r="272" spans="3:6" ht="12.75">
      <c r="C272" s="155"/>
      <c r="E272" s="149"/>
      <c r="F272" s="149"/>
    </row>
    <row r="273" spans="3:6" ht="12.75">
      <c r="C273" s="155"/>
      <c r="E273" s="149"/>
      <c r="F273" s="149"/>
    </row>
    <row r="274" spans="3:6" ht="12.75">
      <c r="C274" s="155"/>
      <c r="E274" s="149"/>
      <c r="F274" s="149"/>
    </row>
    <row r="275" spans="3:6" ht="12.75">
      <c r="C275" s="155"/>
      <c r="E275" s="149"/>
      <c r="F275" s="149"/>
    </row>
    <row r="276" spans="3:6" ht="12.75">
      <c r="C276" s="155"/>
      <c r="E276" s="149"/>
      <c r="F276" s="149"/>
    </row>
    <row r="277" spans="3:6" ht="12.75">
      <c r="C277" s="155"/>
      <c r="E277" s="149"/>
      <c r="F277" s="149"/>
    </row>
    <row r="278" spans="3:6" ht="12.75">
      <c r="C278" s="155"/>
      <c r="E278" s="149"/>
      <c r="F278" s="149"/>
    </row>
    <row r="279" spans="3:6" ht="12.75">
      <c r="C279" s="155"/>
      <c r="E279" s="149"/>
      <c r="F279" s="149"/>
    </row>
    <row r="280" spans="3:6" ht="12.75">
      <c r="C280" s="155"/>
      <c r="E280" s="149"/>
      <c r="F280" s="149"/>
    </row>
    <row r="281" spans="3:6" ht="12.75">
      <c r="C281" s="155"/>
      <c r="E281" s="149"/>
      <c r="F281" s="149"/>
    </row>
    <row r="282" spans="3:6" ht="12.75">
      <c r="C282" s="155"/>
      <c r="E282" s="149"/>
      <c r="F282" s="149"/>
    </row>
    <row r="283" spans="3:6" ht="12.75">
      <c r="C283" s="155"/>
      <c r="E283" s="149"/>
      <c r="F283" s="149"/>
    </row>
    <row r="284" spans="3:6" ht="12.75">
      <c r="C284" s="155"/>
      <c r="E284" s="149"/>
      <c r="F284" s="149"/>
    </row>
    <row r="285" spans="3:6" ht="12.75">
      <c r="C285" s="155"/>
      <c r="E285" s="149"/>
      <c r="F285" s="149"/>
    </row>
    <row r="286" spans="3:6" ht="12.75">
      <c r="C286" s="155"/>
      <c r="E286" s="149"/>
      <c r="F286" s="149"/>
    </row>
    <row r="287" spans="3:6" ht="12.75">
      <c r="C287" s="155"/>
      <c r="E287" s="149"/>
      <c r="F287" s="149"/>
    </row>
    <row r="288" spans="3:6" ht="12.75">
      <c r="C288" s="155"/>
      <c r="E288" s="149"/>
      <c r="F288" s="149"/>
    </row>
    <row r="289" spans="3:6" ht="12.75">
      <c r="C289" s="155"/>
      <c r="E289" s="149"/>
      <c r="F289" s="149"/>
    </row>
    <row r="290" spans="3:6" ht="12.75">
      <c r="C290" s="155"/>
      <c r="E290" s="149"/>
      <c r="F290" s="149"/>
    </row>
    <row r="291" spans="3:6" ht="12.75">
      <c r="C291" s="155"/>
      <c r="E291" s="149"/>
      <c r="F291" s="149"/>
    </row>
    <row r="292" spans="3:6" ht="12.75">
      <c r="C292" s="155"/>
      <c r="E292" s="149"/>
      <c r="F292" s="149"/>
    </row>
    <row r="293" spans="3:6" ht="12.75">
      <c r="C293" s="155"/>
      <c r="E293" s="149"/>
      <c r="F293" s="149"/>
    </row>
    <row r="294" spans="3:6" ht="12.75">
      <c r="C294" s="155"/>
      <c r="E294" s="149"/>
      <c r="F294" s="149"/>
    </row>
    <row r="295" spans="3:6" ht="12.75">
      <c r="C295" s="155"/>
      <c r="E295" s="149"/>
      <c r="F295" s="149"/>
    </row>
    <row r="296" spans="3:6" ht="12.75">
      <c r="C296" s="155"/>
      <c r="E296" s="149"/>
      <c r="F296" s="149"/>
    </row>
    <row r="297" spans="3:6" ht="12.75">
      <c r="C297" s="155"/>
      <c r="E297" s="149"/>
      <c r="F297" s="149"/>
    </row>
    <row r="298" spans="3:6" ht="12.75">
      <c r="C298" s="155"/>
      <c r="E298" s="149"/>
      <c r="F298" s="149"/>
    </row>
    <row r="299" spans="3:6" ht="12.75">
      <c r="C299" s="155"/>
      <c r="E299" s="149"/>
      <c r="F299" s="149"/>
    </row>
  </sheetData>
  <sheetProtection/>
  <mergeCells count="2">
    <mergeCell ref="A108:D108"/>
    <mergeCell ref="A1:F1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H15" sqref="H1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435" t="s">
        <v>527</v>
      </c>
      <c r="B1" s="435"/>
      <c r="C1" s="435"/>
      <c r="D1" s="435"/>
      <c r="E1" s="435"/>
      <c r="F1" s="435"/>
      <c r="G1" s="435"/>
      <c r="H1" s="435"/>
      <c r="I1" s="435"/>
      <c r="J1" s="435"/>
    </row>
    <row r="2" ht="12.75">
      <c r="J2" s="7" t="s">
        <v>13</v>
      </c>
    </row>
    <row r="3" spans="1:10" s="4" customFormat="1" ht="20.25" customHeight="1">
      <c r="A3" s="429" t="s">
        <v>1</v>
      </c>
      <c r="B3" s="432" t="s">
        <v>2</v>
      </c>
      <c r="C3" s="432" t="s">
        <v>3</v>
      </c>
      <c r="D3" s="430" t="s">
        <v>32</v>
      </c>
      <c r="E3" s="430" t="s">
        <v>31</v>
      </c>
      <c r="F3" s="430" t="s">
        <v>23</v>
      </c>
      <c r="G3" s="430"/>
      <c r="H3" s="430"/>
      <c r="I3" s="430"/>
      <c r="J3" s="430"/>
    </row>
    <row r="4" spans="1:10" s="4" customFormat="1" ht="20.25" customHeight="1">
      <c r="A4" s="429"/>
      <c r="B4" s="433"/>
      <c r="C4" s="433"/>
      <c r="D4" s="429"/>
      <c r="E4" s="430"/>
      <c r="F4" s="436" t="s">
        <v>29</v>
      </c>
      <c r="G4" s="430" t="s">
        <v>5</v>
      </c>
      <c r="H4" s="430"/>
      <c r="I4" s="430"/>
      <c r="J4" s="430" t="s">
        <v>30</v>
      </c>
    </row>
    <row r="5" spans="1:10" s="4" customFormat="1" ht="65.25" customHeight="1">
      <c r="A5" s="429"/>
      <c r="B5" s="434"/>
      <c r="C5" s="434"/>
      <c r="D5" s="429"/>
      <c r="E5" s="430"/>
      <c r="F5" s="436"/>
      <c r="G5" s="10" t="s">
        <v>79</v>
      </c>
      <c r="H5" s="192" t="s">
        <v>28</v>
      </c>
      <c r="I5" s="10" t="s">
        <v>80</v>
      </c>
      <c r="J5" s="430"/>
    </row>
    <row r="6" spans="1:10" ht="9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 ht="19.5" customHeight="1">
      <c r="A7" s="14">
        <v>750</v>
      </c>
      <c r="B7" s="14">
        <v>75011</v>
      </c>
      <c r="C7" s="14">
        <v>2010</v>
      </c>
      <c r="D7" s="193">
        <v>250653</v>
      </c>
      <c r="E7" s="148">
        <v>250653</v>
      </c>
      <c r="F7" s="193">
        <v>250653</v>
      </c>
      <c r="G7" s="196">
        <v>250653</v>
      </c>
      <c r="H7" s="14"/>
      <c r="I7" s="14"/>
      <c r="J7" s="14"/>
    </row>
    <row r="8" spans="1:10" ht="19.5" customHeight="1">
      <c r="A8" s="16">
        <v>751</v>
      </c>
      <c r="B8" s="16">
        <v>75101</v>
      </c>
      <c r="C8" s="16">
        <v>2010</v>
      </c>
      <c r="D8" s="191">
        <v>8735</v>
      </c>
      <c r="E8" s="134">
        <v>8735</v>
      </c>
      <c r="F8" s="134">
        <v>8735</v>
      </c>
      <c r="G8" s="134">
        <v>6500</v>
      </c>
      <c r="H8" s="16"/>
      <c r="I8" s="134">
        <v>2235</v>
      </c>
      <c r="J8" s="16"/>
    </row>
    <row r="9" spans="1:10" ht="19.5" customHeight="1">
      <c r="A9" s="16">
        <v>851</v>
      </c>
      <c r="B9" s="16">
        <v>85195</v>
      </c>
      <c r="C9" s="16">
        <v>2010</v>
      </c>
      <c r="D9" s="191">
        <v>750</v>
      </c>
      <c r="E9" s="134">
        <v>750</v>
      </c>
      <c r="F9" s="195">
        <v>750</v>
      </c>
      <c r="G9" s="195"/>
      <c r="H9" s="134"/>
      <c r="I9" s="134">
        <v>750</v>
      </c>
      <c r="J9" s="16"/>
    </row>
    <row r="10" spans="1:10" ht="19.5" customHeight="1">
      <c r="A10" s="16">
        <v>852</v>
      </c>
      <c r="B10" s="16">
        <v>85203</v>
      </c>
      <c r="C10" s="16">
        <v>2010</v>
      </c>
      <c r="D10" s="191">
        <v>324000</v>
      </c>
      <c r="E10" s="134">
        <v>324000</v>
      </c>
      <c r="F10" s="134">
        <v>324000</v>
      </c>
      <c r="G10" s="134">
        <v>278000</v>
      </c>
      <c r="H10" s="16"/>
      <c r="I10" s="134">
        <v>46000</v>
      </c>
      <c r="J10" s="16"/>
    </row>
    <row r="11" spans="1:10" ht="19.5" customHeight="1">
      <c r="A11" s="16">
        <v>852</v>
      </c>
      <c r="B11" s="16">
        <v>85212</v>
      </c>
      <c r="C11" s="16">
        <v>2010</v>
      </c>
      <c r="D11" s="191">
        <v>11973248</v>
      </c>
      <c r="E11" s="134">
        <v>11973248</v>
      </c>
      <c r="F11" s="134">
        <v>11973248</v>
      </c>
      <c r="G11" s="195">
        <v>226100</v>
      </c>
      <c r="H11" s="194"/>
      <c r="I11" s="197">
        <v>11747148</v>
      </c>
      <c r="J11" s="16"/>
    </row>
    <row r="12" spans="1:10" ht="19.5" customHeight="1">
      <c r="A12" s="16">
        <v>852</v>
      </c>
      <c r="B12" s="16">
        <v>85228</v>
      </c>
      <c r="C12" s="16">
        <v>2010</v>
      </c>
      <c r="D12" s="191">
        <v>399074</v>
      </c>
      <c r="E12" s="134">
        <v>399074</v>
      </c>
      <c r="F12" s="134">
        <v>399074</v>
      </c>
      <c r="G12" s="191">
        <v>374915</v>
      </c>
      <c r="H12" s="16"/>
      <c r="I12" s="20">
        <v>24159</v>
      </c>
      <c r="J12" s="16"/>
    </row>
    <row r="13" spans="1:10" ht="19.5" customHeight="1">
      <c r="A13" s="16"/>
      <c r="B13" s="16"/>
      <c r="C13" s="16"/>
      <c r="D13" s="191"/>
      <c r="E13" s="134"/>
      <c r="F13" s="134"/>
      <c r="G13" s="16"/>
      <c r="H13" s="16"/>
      <c r="I13" s="134"/>
      <c r="J13" s="16"/>
    </row>
    <row r="14" spans="1:10" ht="19.5" customHeight="1">
      <c r="A14" s="16"/>
      <c r="B14" s="16"/>
      <c r="C14" s="16"/>
      <c r="D14" s="191"/>
      <c r="E14" s="134"/>
      <c r="F14" s="134"/>
      <c r="G14" s="134"/>
      <c r="H14" s="16"/>
      <c r="I14" s="134"/>
      <c r="J14" s="16"/>
    </row>
    <row r="15" spans="1:10" ht="19.5" customHeight="1">
      <c r="A15" s="16"/>
      <c r="B15" s="16"/>
      <c r="C15" s="16"/>
      <c r="D15" s="194"/>
      <c r="E15" s="16"/>
      <c r="F15" s="16"/>
      <c r="G15" s="16"/>
      <c r="H15" s="16"/>
      <c r="I15" s="16"/>
      <c r="J15" s="16"/>
    </row>
    <row r="16" spans="1:10" ht="19.5" customHeight="1">
      <c r="A16" s="16"/>
      <c r="B16" s="16"/>
      <c r="C16" s="16"/>
      <c r="D16" s="16"/>
      <c r="E16" s="16"/>
      <c r="F16" s="16"/>
      <c r="G16" s="16"/>
      <c r="H16" s="195"/>
      <c r="I16" s="16"/>
      <c r="J16" s="16"/>
    </row>
    <row r="17" spans="1:10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9.5" customHeight="1">
      <c r="A20" s="431" t="s">
        <v>34</v>
      </c>
      <c r="B20" s="431"/>
      <c r="C20" s="431"/>
      <c r="D20" s="431"/>
      <c r="E20" s="202">
        <f>SUM(E7:E19)</f>
        <v>12956460</v>
      </c>
      <c r="F20" s="203">
        <f>SUM(F7:F19)</f>
        <v>12956460</v>
      </c>
      <c r="G20" s="204">
        <f>SUM(G7:G14)</f>
        <v>1136168</v>
      </c>
      <c r="H20" s="12"/>
      <c r="I20" s="71">
        <f>SUM(I7:I19)</f>
        <v>11820292</v>
      </c>
      <c r="J20" s="12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437" t="s">
        <v>528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31" t="s">
        <v>13</v>
      </c>
    </row>
    <row r="4" spans="1:10" ht="20.25" customHeight="1">
      <c r="A4" s="429" t="s">
        <v>1</v>
      </c>
      <c r="B4" s="432" t="s">
        <v>2</v>
      </c>
      <c r="C4" s="432" t="s">
        <v>3</v>
      </c>
      <c r="D4" s="430" t="s">
        <v>32</v>
      </c>
      <c r="E4" s="430" t="s">
        <v>31</v>
      </c>
      <c r="F4" s="430" t="s">
        <v>23</v>
      </c>
      <c r="G4" s="430"/>
      <c r="H4" s="430"/>
      <c r="I4" s="430"/>
      <c r="J4" s="430"/>
    </row>
    <row r="5" spans="1:10" ht="18" customHeight="1">
      <c r="A5" s="429"/>
      <c r="B5" s="433"/>
      <c r="C5" s="433"/>
      <c r="D5" s="429"/>
      <c r="E5" s="430"/>
      <c r="F5" s="430" t="s">
        <v>29</v>
      </c>
      <c r="G5" s="430" t="s">
        <v>5</v>
      </c>
      <c r="H5" s="430"/>
      <c r="I5" s="430"/>
      <c r="J5" s="430" t="s">
        <v>30</v>
      </c>
    </row>
    <row r="6" spans="1:10" ht="69" customHeight="1">
      <c r="A6" s="429"/>
      <c r="B6" s="434"/>
      <c r="C6" s="434"/>
      <c r="D6" s="429"/>
      <c r="E6" s="430"/>
      <c r="F6" s="430"/>
      <c r="G6" s="10" t="s">
        <v>79</v>
      </c>
      <c r="H6" s="10" t="s">
        <v>28</v>
      </c>
      <c r="I6" s="10" t="s">
        <v>80</v>
      </c>
      <c r="J6" s="430"/>
    </row>
    <row r="7" spans="1:10" ht="8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ht="19.5" customHeight="1">
      <c r="A8" s="14">
        <v>710</v>
      </c>
      <c r="B8" s="14">
        <v>71035</v>
      </c>
      <c r="C8" s="14">
        <v>2020</v>
      </c>
      <c r="D8" s="14">
        <v>7000</v>
      </c>
      <c r="E8" s="14">
        <v>7000</v>
      </c>
      <c r="F8" s="14">
        <v>7000</v>
      </c>
      <c r="G8" s="14"/>
      <c r="H8" s="14"/>
      <c r="I8" s="14">
        <v>7000</v>
      </c>
      <c r="J8" s="14"/>
    </row>
    <row r="9" spans="1:10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24.75" customHeight="1">
      <c r="A21" s="431" t="s">
        <v>34</v>
      </c>
      <c r="B21" s="431"/>
      <c r="C21" s="431"/>
      <c r="D21" s="431"/>
      <c r="E21" s="71">
        <v>7000</v>
      </c>
      <c r="F21" s="71">
        <v>7000</v>
      </c>
      <c r="G21" s="12"/>
      <c r="H21" s="12"/>
      <c r="I21" s="71">
        <v>7000</v>
      </c>
      <c r="J21" s="12"/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2"/>
  <sheetViews>
    <sheetView zoomScalePageLayoutView="0" workbookViewId="0" topLeftCell="A7">
      <selection activeCell="A19" sqref="A19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37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437" t="s">
        <v>529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7"/>
    </row>
    <row r="3" ht="12.75">
      <c r="M3" s="31" t="s">
        <v>13</v>
      </c>
    </row>
    <row r="4" spans="1:82" ht="20.25" customHeight="1">
      <c r="A4" s="446" t="s">
        <v>14</v>
      </c>
      <c r="B4" s="429" t="s">
        <v>1</v>
      </c>
      <c r="C4" s="432" t="s">
        <v>2</v>
      </c>
      <c r="D4" s="430" t="s">
        <v>38</v>
      </c>
      <c r="E4" s="444" t="s">
        <v>3</v>
      </c>
      <c r="F4" s="430" t="s">
        <v>31</v>
      </c>
      <c r="G4" s="430" t="s">
        <v>23</v>
      </c>
      <c r="H4" s="430"/>
      <c r="I4" s="430"/>
      <c r="J4" s="430"/>
      <c r="K4" s="430"/>
      <c r="L4" s="430"/>
      <c r="M4" s="430"/>
      <c r="CA4" s="1"/>
      <c r="CB4" s="1"/>
      <c r="CC4" s="1"/>
      <c r="CD4" s="1"/>
    </row>
    <row r="5" spans="1:82" ht="18" customHeight="1">
      <c r="A5" s="447"/>
      <c r="B5" s="429"/>
      <c r="C5" s="433"/>
      <c r="D5" s="429"/>
      <c r="E5" s="445"/>
      <c r="F5" s="430"/>
      <c r="G5" s="430" t="s">
        <v>29</v>
      </c>
      <c r="H5" s="430" t="s">
        <v>5</v>
      </c>
      <c r="I5" s="430"/>
      <c r="J5" s="430"/>
      <c r="K5" s="430"/>
      <c r="L5" s="430"/>
      <c r="M5" s="430" t="s">
        <v>30</v>
      </c>
      <c r="CA5" s="1"/>
      <c r="CB5" s="1"/>
      <c r="CC5" s="1"/>
      <c r="CD5" s="1"/>
    </row>
    <row r="6" spans="1:82" ht="69" customHeight="1">
      <c r="A6" s="448"/>
      <c r="B6" s="429"/>
      <c r="C6" s="434"/>
      <c r="D6" s="429"/>
      <c r="E6" s="445"/>
      <c r="F6" s="430"/>
      <c r="G6" s="430"/>
      <c r="H6" s="30" t="s">
        <v>43</v>
      </c>
      <c r="I6" s="30" t="s">
        <v>24</v>
      </c>
      <c r="J6" s="30" t="s">
        <v>26</v>
      </c>
      <c r="K6" s="30" t="s">
        <v>27</v>
      </c>
      <c r="L6" s="30" t="s">
        <v>44</v>
      </c>
      <c r="M6" s="430"/>
      <c r="CA6" s="1"/>
      <c r="CB6" s="1"/>
      <c r="CC6" s="1"/>
      <c r="CD6" s="1"/>
    </row>
    <row r="7" spans="1:82" ht="8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CA7" s="1"/>
      <c r="CB7" s="1"/>
      <c r="CC7" s="1"/>
      <c r="CD7" s="1"/>
    </row>
    <row r="8" spans="1:82" ht="50.25" customHeight="1">
      <c r="A8" s="438" t="s">
        <v>39</v>
      </c>
      <c r="B8" s="439"/>
      <c r="C8" s="440"/>
      <c r="D8" s="42"/>
      <c r="E8" s="43"/>
      <c r="F8" s="44"/>
      <c r="G8" s="44"/>
      <c r="H8" s="44"/>
      <c r="I8" s="44"/>
      <c r="J8" s="44"/>
      <c r="K8" s="44"/>
      <c r="L8" s="44"/>
      <c r="M8" s="44"/>
      <c r="CA8" s="1"/>
      <c r="CB8" s="1"/>
      <c r="CC8" s="1"/>
      <c r="CD8" s="1"/>
    </row>
    <row r="9" spans="1:82" ht="19.5" customHeight="1">
      <c r="A9" s="16"/>
      <c r="B9" s="16"/>
      <c r="C9" s="16"/>
      <c r="D9" s="16"/>
      <c r="E9" s="39"/>
      <c r="F9" s="38"/>
      <c r="G9" s="38"/>
      <c r="H9" s="38"/>
      <c r="I9" s="38"/>
      <c r="J9" s="38"/>
      <c r="K9" s="38"/>
      <c r="L9" s="38"/>
      <c r="M9" s="38"/>
      <c r="CA9" s="1"/>
      <c r="CB9" s="1"/>
      <c r="CC9" s="1"/>
      <c r="CD9" s="1"/>
    </row>
    <row r="10" spans="1:82" ht="19.5" customHeight="1">
      <c r="A10" s="18"/>
      <c r="B10" s="18"/>
      <c r="C10" s="18"/>
      <c r="D10" s="18"/>
      <c r="E10" s="40"/>
      <c r="F10" s="41"/>
      <c r="G10" s="41"/>
      <c r="H10" s="41"/>
      <c r="I10" s="41"/>
      <c r="J10" s="41"/>
      <c r="K10" s="41"/>
      <c r="L10" s="41"/>
      <c r="M10" s="41"/>
      <c r="CA10" s="1"/>
      <c r="CB10" s="1"/>
      <c r="CC10" s="1"/>
      <c r="CD10" s="1"/>
    </row>
    <row r="11" spans="1:82" ht="51.75" customHeight="1">
      <c r="A11" s="441" t="s">
        <v>40</v>
      </c>
      <c r="B11" s="442"/>
      <c r="C11" s="443"/>
      <c r="D11" s="42"/>
      <c r="E11" s="43"/>
      <c r="F11" s="44"/>
      <c r="G11" s="44"/>
      <c r="H11" s="44"/>
      <c r="I11" s="44"/>
      <c r="J11" s="44"/>
      <c r="K11" s="44"/>
      <c r="L11" s="44"/>
      <c r="M11" s="44"/>
      <c r="CA11" s="1"/>
      <c r="CB11" s="1"/>
      <c r="CC11" s="1"/>
      <c r="CD11" s="1"/>
    </row>
    <row r="12" spans="1:82" ht="19.5" customHeight="1">
      <c r="A12" s="16"/>
      <c r="B12" s="16"/>
      <c r="C12" s="16"/>
      <c r="D12" s="16"/>
      <c r="E12" s="39"/>
      <c r="F12" s="134"/>
      <c r="G12" s="38"/>
      <c r="H12" s="38"/>
      <c r="I12" s="38"/>
      <c r="J12" s="38"/>
      <c r="K12" s="38"/>
      <c r="L12" s="134"/>
      <c r="M12" s="134"/>
      <c r="CA12" s="1"/>
      <c r="CB12" s="1"/>
      <c r="CC12" s="1"/>
      <c r="CD12" s="1"/>
    </row>
    <row r="13" spans="1:82" ht="19.5" customHeight="1">
      <c r="A13" s="28"/>
      <c r="B13" s="28"/>
      <c r="C13" s="28"/>
      <c r="D13" s="28"/>
      <c r="E13" s="144"/>
      <c r="F13" s="135"/>
      <c r="G13" s="198"/>
      <c r="H13" s="198"/>
      <c r="I13" s="198"/>
      <c r="J13" s="198"/>
      <c r="K13" s="198"/>
      <c r="L13" s="135"/>
      <c r="M13" s="135"/>
      <c r="CA13" s="1"/>
      <c r="CB13" s="1"/>
      <c r="CC13" s="1"/>
      <c r="CD13" s="1"/>
    </row>
    <row r="14" spans="1:82" ht="19.5" customHeight="1">
      <c r="A14" s="79"/>
      <c r="B14" s="28"/>
      <c r="C14" s="28"/>
      <c r="D14" s="28"/>
      <c r="E14" s="144"/>
      <c r="F14" s="135"/>
      <c r="G14" s="135"/>
      <c r="H14" s="198"/>
      <c r="I14" s="198"/>
      <c r="J14" s="198"/>
      <c r="K14" s="198"/>
      <c r="L14" s="135"/>
      <c r="M14" s="135"/>
      <c r="CA14" s="1"/>
      <c r="CB14" s="1"/>
      <c r="CC14" s="1"/>
      <c r="CD14" s="1"/>
    </row>
    <row r="15" spans="1:82" ht="19.5" customHeight="1">
      <c r="A15" s="18"/>
      <c r="B15" s="18"/>
      <c r="C15" s="18"/>
      <c r="D15" s="18"/>
      <c r="E15" s="40"/>
      <c r="F15" s="136"/>
      <c r="G15" s="136"/>
      <c r="H15" s="41"/>
      <c r="I15" s="41"/>
      <c r="J15" s="41"/>
      <c r="K15" s="41"/>
      <c r="L15" s="136"/>
      <c r="M15" s="136"/>
      <c r="CA15" s="1"/>
      <c r="CB15" s="1"/>
      <c r="CC15" s="1"/>
      <c r="CD15" s="1"/>
    </row>
    <row r="16" spans="1:82" ht="51.75" customHeight="1">
      <c r="A16" s="441" t="s">
        <v>41</v>
      </c>
      <c r="B16" s="442"/>
      <c r="C16" s="443"/>
      <c r="D16" s="42"/>
      <c r="E16" s="43"/>
      <c r="F16" s="205"/>
      <c r="G16" s="205"/>
      <c r="H16" s="44"/>
      <c r="I16" s="44"/>
      <c r="J16" s="44"/>
      <c r="K16" s="44"/>
      <c r="L16" s="205"/>
      <c r="M16" s="205"/>
      <c r="CA16" s="1"/>
      <c r="CB16" s="1"/>
      <c r="CC16" s="1"/>
      <c r="CD16" s="1"/>
    </row>
    <row r="17" spans="1:82" ht="19.5" customHeight="1">
      <c r="A17" s="16" t="s">
        <v>451</v>
      </c>
      <c r="B17" s="16">
        <v>801</v>
      </c>
      <c r="C17" s="16">
        <v>80105</v>
      </c>
      <c r="D17" s="16"/>
      <c r="E17" s="39"/>
      <c r="F17" s="134">
        <v>48000</v>
      </c>
      <c r="G17" s="134">
        <v>48000</v>
      </c>
      <c r="H17" s="38"/>
      <c r="I17" s="134">
        <v>48000</v>
      </c>
      <c r="J17" s="134"/>
      <c r="K17" s="38"/>
      <c r="L17" s="134"/>
      <c r="M17" s="134"/>
      <c r="CA17" s="1"/>
      <c r="CB17" s="1"/>
      <c r="CC17" s="1"/>
      <c r="CD17" s="1"/>
    </row>
    <row r="18" spans="1:82" ht="19.5" customHeight="1">
      <c r="A18" s="28" t="s">
        <v>452</v>
      </c>
      <c r="B18" s="28">
        <v>851</v>
      </c>
      <c r="C18" s="28">
        <v>85158</v>
      </c>
      <c r="D18" s="28"/>
      <c r="E18" s="144"/>
      <c r="F18" s="135">
        <v>18960</v>
      </c>
      <c r="G18" s="135">
        <v>18960</v>
      </c>
      <c r="H18" s="198"/>
      <c r="I18" s="135">
        <v>18960</v>
      </c>
      <c r="J18" s="135"/>
      <c r="K18" s="198"/>
      <c r="L18" s="135"/>
      <c r="M18" s="135"/>
      <c r="CA18" s="1"/>
      <c r="CB18" s="1"/>
      <c r="CC18" s="1"/>
      <c r="CD18" s="1"/>
    </row>
    <row r="19" spans="1:82" ht="19.5" customHeight="1">
      <c r="A19" s="28" t="s">
        <v>540</v>
      </c>
      <c r="B19" s="28">
        <v>600</v>
      </c>
      <c r="C19" s="28">
        <v>60016</v>
      </c>
      <c r="D19" s="28"/>
      <c r="E19" s="144"/>
      <c r="F19" s="135">
        <v>710000</v>
      </c>
      <c r="G19" s="135"/>
      <c r="H19" s="198"/>
      <c r="I19" s="135"/>
      <c r="J19" s="135"/>
      <c r="K19" s="198"/>
      <c r="L19" s="135"/>
      <c r="M19" s="135">
        <v>710000</v>
      </c>
      <c r="CA19" s="1"/>
      <c r="CB19" s="1"/>
      <c r="CC19" s="1"/>
      <c r="CD19" s="1"/>
    </row>
    <row r="20" spans="1:82" ht="19.5" customHeight="1">
      <c r="A20" s="28"/>
      <c r="B20" s="28"/>
      <c r="C20" s="28"/>
      <c r="D20" s="28"/>
      <c r="E20" s="144"/>
      <c r="F20" s="135"/>
      <c r="G20" s="135"/>
      <c r="H20" s="198"/>
      <c r="I20" s="135"/>
      <c r="J20" s="135"/>
      <c r="K20" s="198"/>
      <c r="L20" s="135"/>
      <c r="M20" s="135"/>
      <c r="CA20" s="1"/>
      <c r="CB20" s="1"/>
      <c r="CC20" s="1"/>
      <c r="CD20" s="1"/>
    </row>
    <row r="21" spans="1:82" ht="19.5" customHeight="1">
      <c r="A21" s="18"/>
      <c r="B21" s="18"/>
      <c r="C21" s="18"/>
      <c r="D21" s="18"/>
      <c r="E21" s="40"/>
      <c r="F21" s="136"/>
      <c r="G21" s="136"/>
      <c r="H21" s="41"/>
      <c r="I21" s="136"/>
      <c r="J21" s="136"/>
      <c r="K21" s="41"/>
      <c r="L21" s="136"/>
      <c r="M21" s="136"/>
      <c r="CA21" s="1"/>
      <c r="CB21" s="1"/>
      <c r="CC21" s="1"/>
      <c r="CD21" s="1"/>
    </row>
    <row r="22" spans="1:82" ht="24.75" customHeight="1">
      <c r="A22" s="431" t="s">
        <v>34</v>
      </c>
      <c r="B22" s="431"/>
      <c r="C22" s="431"/>
      <c r="D22" s="206">
        <f>SUM(D12:D21)</f>
        <v>0</v>
      </c>
      <c r="E22" s="46"/>
      <c r="F22" s="206">
        <f>SUM(F12:F21)</f>
        <v>776960</v>
      </c>
      <c r="G22" s="206">
        <f>SUM(G12:G21)</f>
        <v>66960</v>
      </c>
      <c r="H22" s="45"/>
      <c r="I22" s="206">
        <f>SUM(I17:I21)</f>
        <v>66960</v>
      </c>
      <c r="J22" s="206"/>
      <c r="K22" s="45"/>
      <c r="L22" s="206">
        <f>SUM(L14:L21)</f>
        <v>0</v>
      </c>
      <c r="M22" s="206">
        <f>SUM(M12:M21)</f>
        <v>710000</v>
      </c>
      <c r="CA22" s="1"/>
      <c r="CB22" s="1"/>
      <c r="CC22" s="1"/>
      <c r="CD22" s="1"/>
    </row>
  </sheetData>
  <sheetProtection/>
  <mergeCells count="15"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A22:C22"/>
    <mergeCell ref="A8:C8"/>
    <mergeCell ref="A11:C11"/>
    <mergeCell ref="A16:C16"/>
    <mergeCell ref="E4:E6"/>
    <mergeCell ref="F4:F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8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11.00390625" style="0" customWidth="1"/>
    <col min="11" max="12" width="10.125" style="0" customWidth="1"/>
    <col min="13" max="13" width="14.375" style="0" customWidth="1"/>
  </cols>
  <sheetData>
    <row r="1" spans="1:13" ht="16.5">
      <c r="A1" s="449" t="s">
        <v>530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16.5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1:13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13</v>
      </c>
    </row>
    <row r="5" spans="1:13" ht="15" customHeight="1">
      <c r="A5" s="429" t="s">
        <v>17</v>
      </c>
      <c r="B5" s="429" t="s">
        <v>81</v>
      </c>
      <c r="C5" s="430" t="s">
        <v>1</v>
      </c>
      <c r="D5" s="446" t="s">
        <v>2</v>
      </c>
      <c r="E5" s="430" t="s">
        <v>82</v>
      </c>
      <c r="F5" s="450" t="s">
        <v>88</v>
      </c>
      <c r="G5" s="451"/>
      <c r="H5" s="451"/>
      <c r="I5" s="452"/>
      <c r="J5" s="450" t="s">
        <v>83</v>
      </c>
      <c r="K5" s="451"/>
      <c r="L5" s="452"/>
      <c r="M5" s="430" t="s">
        <v>84</v>
      </c>
    </row>
    <row r="6" spans="1:13" ht="25.5" customHeight="1">
      <c r="A6" s="429"/>
      <c r="B6" s="429"/>
      <c r="C6" s="430"/>
      <c r="D6" s="447"/>
      <c r="E6" s="430"/>
      <c r="F6" s="430" t="s">
        <v>85</v>
      </c>
      <c r="G6" s="453" t="s">
        <v>86</v>
      </c>
      <c r="H6" s="459"/>
      <c r="I6" s="454"/>
      <c r="J6" s="430" t="s">
        <v>85</v>
      </c>
      <c r="K6" s="453" t="s">
        <v>90</v>
      </c>
      <c r="L6" s="454"/>
      <c r="M6" s="430"/>
    </row>
    <row r="7" spans="1:13" ht="23.25" customHeight="1">
      <c r="A7" s="429"/>
      <c r="B7" s="429"/>
      <c r="C7" s="430"/>
      <c r="D7" s="447"/>
      <c r="E7" s="430"/>
      <c r="F7" s="430"/>
      <c r="G7" s="430" t="s">
        <v>91</v>
      </c>
      <c r="H7" s="430"/>
      <c r="I7" s="455" t="s">
        <v>92</v>
      </c>
      <c r="J7" s="430"/>
      <c r="K7" s="430" t="s">
        <v>93</v>
      </c>
      <c r="L7" s="457" t="s">
        <v>94</v>
      </c>
      <c r="M7" s="430"/>
    </row>
    <row r="8" spans="1:13" ht="35.25" customHeight="1">
      <c r="A8" s="429"/>
      <c r="B8" s="429"/>
      <c r="C8" s="430"/>
      <c r="D8" s="448"/>
      <c r="E8" s="430"/>
      <c r="F8" s="430"/>
      <c r="G8" s="52" t="s">
        <v>95</v>
      </c>
      <c r="H8" s="52" t="s">
        <v>96</v>
      </c>
      <c r="I8" s="456"/>
      <c r="J8" s="430"/>
      <c r="K8" s="430"/>
      <c r="L8" s="457"/>
      <c r="M8" s="430"/>
    </row>
    <row r="9" spans="1:13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ht="21.75" customHeight="1">
      <c r="A10" s="20" t="s">
        <v>6</v>
      </c>
      <c r="B10" s="68" t="s">
        <v>302</v>
      </c>
      <c r="C10" s="217">
        <v>801</v>
      </c>
      <c r="D10" s="68">
        <v>80104</v>
      </c>
      <c r="E10" s="191">
        <v>51201</v>
      </c>
      <c r="F10" s="16">
        <v>7528995</v>
      </c>
      <c r="G10" s="16">
        <v>5771451</v>
      </c>
      <c r="H10" s="16"/>
      <c r="I10" s="16"/>
      <c r="J10" s="16">
        <v>7528995</v>
      </c>
      <c r="K10" s="16"/>
      <c r="L10" s="16"/>
      <c r="M10" s="16">
        <v>51201</v>
      </c>
    </row>
    <row r="11" spans="1:13" ht="21.75" customHeight="1">
      <c r="A11" s="20"/>
      <c r="B11" s="68" t="s">
        <v>453</v>
      </c>
      <c r="C11" s="68">
        <v>801</v>
      </c>
      <c r="D11" s="68">
        <v>80146</v>
      </c>
      <c r="E11" s="16"/>
      <c r="F11" s="16">
        <v>20000</v>
      </c>
      <c r="G11" s="16">
        <v>20000</v>
      </c>
      <c r="H11" s="16"/>
      <c r="I11" s="16"/>
      <c r="J11" s="16">
        <v>20000</v>
      </c>
      <c r="K11" s="16"/>
      <c r="L11" s="16"/>
      <c r="M11" s="16"/>
    </row>
    <row r="12" spans="1:13" ht="21.75" customHeight="1">
      <c r="A12" s="20" t="s">
        <v>7</v>
      </c>
      <c r="B12" s="68" t="s">
        <v>454</v>
      </c>
      <c r="C12" s="68">
        <v>926</v>
      </c>
      <c r="D12" s="68">
        <v>92604</v>
      </c>
      <c r="E12" s="191">
        <v>80000</v>
      </c>
      <c r="F12" s="16">
        <v>2177000</v>
      </c>
      <c r="G12" s="16">
        <v>1250000</v>
      </c>
      <c r="H12" s="16">
        <v>272800</v>
      </c>
      <c r="I12" s="16"/>
      <c r="J12" s="16">
        <v>2133000</v>
      </c>
      <c r="K12" s="16"/>
      <c r="L12" s="16">
        <v>34000</v>
      </c>
      <c r="M12" s="16">
        <v>80000</v>
      </c>
    </row>
    <row r="13" spans="1:13" ht="21.75" customHeight="1">
      <c r="A13" s="20"/>
      <c r="B13" s="68" t="s">
        <v>454</v>
      </c>
      <c r="C13" s="68">
        <v>926</v>
      </c>
      <c r="D13" s="68">
        <v>92695</v>
      </c>
      <c r="E13" s="134">
        <v>2000</v>
      </c>
      <c r="F13" s="16">
        <v>193600</v>
      </c>
      <c r="G13" s="16">
        <v>173000</v>
      </c>
      <c r="H13" s="16"/>
      <c r="I13" s="16"/>
      <c r="J13" s="16">
        <v>192600</v>
      </c>
      <c r="K13" s="16"/>
      <c r="L13" s="16"/>
      <c r="M13" s="16">
        <v>3000</v>
      </c>
    </row>
    <row r="14" spans="1:13" ht="21.75" customHeight="1">
      <c r="A14" s="20"/>
      <c r="B14" s="68"/>
      <c r="C14" s="68"/>
      <c r="D14" s="68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1.75" customHeight="1">
      <c r="A15" s="69"/>
      <c r="B15" s="70"/>
      <c r="C15" s="70"/>
      <c r="D15" s="70"/>
      <c r="E15" s="18"/>
      <c r="F15" s="18"/>
      <c r="H15" s="18"/>
      <c r="I15" s="18"/>
      <c r="J15" s="18"/>
      <c r="K15" s="18"/>
      <c r="L15" s="18"/>
      <c r="M15" s="18"/>
    </row>
    <row r="16" spans="1:13" s="32" customFormat="1" ht="21.75" customHeight="1">
      <c r="A16" s="458" t="s">
        <v>34</v>
      </c>
      <c r="B16" s="458"/>
      <c r="C16" s="33"/>
      <c r="D16" s="33"/>
      <c r="E16" s="203">
        <f>SUM(E10:E15)</f>
        <v>133201</v>
      </c>
      <c r="F16" s="71">
        <f>SUM(F10:F15)</f>
        <v>9919595</v>
      </c>
      <c r="G16" s="34">
        <f>SUM(G10:G15)</f>
        <v>7214451</v>
      </c>
      <c r="H16" s="71">
        <v>272800</v>
      </c>
      <c r="I16" s="71"/>
      <c r="J16" s="224">
        <f>SUM(J10:J15)</f>
        <v>9874595</v>
      </c>
      <c r="K16" s="71"/>
      <c r="L16" s="71">
        <v>34000</v>
      </c>
      <c r="M16" s="71">
        <f>SUM(M10:M15)</f>
        <v>134201</v>
      </c>
    </row>
    <row r="17" ht="4.5" customHeight="1"/>
  </sheetData>
  <sheetProtection/>
  <mergeCells count="19">
    <mergeCell ref="K6:L6"/>
    <mergeCell ref="G7:H7"/>
    <mergeCell ref="I7:I8"/>
    <mergeCell ref="K7:K8"/>
    <mergeCell ref="L7:L8"/>
    <mergeCell ref="A16:B16"/>
    <mergeCell ref="F6:F8"/>
    <mergeCell ref="G6:I6"/>
    <mergeCell ref="J6:J8"/>
    <mergeCell ref="A1:M1"/>
    <mergeCell ref="A2:M2"/>
    <mergeCell ref="A5:A8"/>
    <mergeCell ref="B5:B8"/>
    <mergeCell ref="C5:C8"/>
    <mergeCell ref="D5:D8"/>
    <mergeCell ref="E5:E8"/>
    <mergeCell ref="F5:I5"/>
    <mergeCell ref="J5:L5"/>
    <mergeCell ref="M5:M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9.375" style="0" customWidth="1"/>
    <col min="4" max="4" width="12.003906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1:8" ht="16.5">
      <c r="A1" s="449" t="s">
        <v>532</v>
      </c>
      <c r="B1" s="449"/>
      <c r="C1" s="449"/>
      <c r="D1" s="449"/>
      <c r="E1" s="449"/>
      <c r="F1" s="449"/>
      <c r="G1" s="449"/>
      <c r="H1" s="449"/>
    </row>
    <row r="2" spans="1:8" ht="16.5">
      <c r="A2" s="449"/>
      <c r="B2" s="449"/>
      <c r="C2" s="449"/>
      <c r="D2" s="449"/>
      <c r="E2" s="449"/>
      <c r="F2" s="449"/>
      <c r="G2" s="449"/>
      <c r="H2" s="449"/>
    </row>
    <row r="3" spans="1:8" ht="13.5" customHeight="1">
      <c r="A3" s="48"/>
      <c r="B3" s="48"/>
      <c r="C3" s="48"/>
      <c r="D3" s="48"/>
      <c r="E3" s="48"/>
      <c r="F3" s="48"/>
      <c r="G3" s="48"/>
      <c r="H3" s="48"/>
    </row>
    <row r="4" spans="1:8" ht="12.75">
      <c r="A4" s="1"/>
      <c r="B4" s="1"/>
      <c r="C4" s="1"/>
      <c r="D4" s="1"/>
      <c r="E4" s="1"/>
      <c r="F4" s="1"/>
      <c r="G4" s="1"/>
      <c r="H4" s="7" t="s">
        <v>13</v>
      </c>
    </row>
    <row r="5" spans="1:8" ht="55.5" customHeight="1">
      <c r="A5" s="49" t="s">
        <v>17</v>
      </c>
      <c r="B5" s="49" t="s">
        <v>81</v>
      </c>
      <c r="C5" s="10" t="s">
        <v>1</v>
      </c>
      <c r="D5" s="50" t="s">
        <v>2</v>
      </c>
      <c r="E5" s="10" t="s">
        <v>82</v>
      </c>
      <c r="F5" s="10" t="s">
        <v>89</v>
      </c>
      <c r="G5" s="10" t="s">
        <v>83</v>
      </c>
      <c r="H5" s="10" t="s">
        <v>84</v>
      </c>
    </row>
    <row r="6" spans="1:8" ht="7.5" customHeight="1">
      <c r="A6" s="11">
        <v>1</v>
      </c>
      <c r="B6" s="11">
        <v>2</v>
      </c>
      <c r="C6" s="11">
        <v>3</v>
      </c>
      <c r="D6" s="11">
        <v>4</v>
      </c>
      <c r="E6" s="11">
        <v>4</v>
      </c>
      <c r="F6" s="11">
        <v>5</v>
      </c>
      <c r="G6" s="11">
        <v>7</v>
      </c>
      <c r="H6" s="11">
        <v>9</v>
      </c>
    </row>
    <row r="7" spans="1:8" ht="21.75" customHeight="1">
      <c r="A7" s="16"/>
      <c r="B7" s="68" t="s">
        <v>442</v>
      </c>
      <c r="C7" s="217">
        <v>801</v>
      </c>
      <c r="D7" s="215">
        <v>80101</v>
      </c>
      <c r="E7" s="16">
        <v>19120</v>
      </c>
      <c r="F7" s="16">
        <v>267700</v>
      </c>
      <c r="G7" s="16">
        <v>276200</v>
      </c>
      <c r="H7" s="16">
        <v>10620</v>
      </c>
    </row>
    <row r="8" spans="1:8" ht="21.75" customHeight="1">
      <c r="A8" s="16"/>
      <c r="B8" s="68" t="s">
        <v>444</v>
      </c>
      <c r="C8" s="215">
        <v>801</v>
      </c>
      <c r="D8" s="215">
        <v>80104</v>
      </c>
      <c r="E8" s="16"/>
      <c r="F8" s="16">
        <v>5000</v>
      </c>
      <c r="G8" s="16">
        <v>5000</v>
      </c>
      <c r="H8" s="16" t="s">
        <v>443</v>
      </c>
    </row>
    <row r="9" spans="1:8" ht="21.75" customHeight="1">
      <c r="A9" s="16"/>
      <c r="B9" s="68" t="s">
        <v>445</v>
      </c>
      <c r="C9" s="215">
        <v>801</v>
      </c>
      <c r="D9" s="215">
        <v>80110</v>
      </c>
      <c r="E9" s="16">
        <v>5430</v>
      </c>
      <c r="F9" s="16">
        <v>55770</v>
      </c>
      <c r="G9" s="16">
        <v>53070</v>
      </c>
      <c r="H9" s="16">
        <v>8130</v>
      </c>
    </row>
    <row r="10" spans="1:8" ht="21.75" customHeight="1">
      <c r="A10" s="18"/>
      <c r="B10" s="70" t="s">
        <v>446</v>
      </c>
      <c r="C10" s="216">
        <v>801</v>
      </c>
      <c r="D10" s="216">
        <v>80148</v>
      </c>
      <c r="E10" s="18">
        <v>28400</v>
      </c>
      <c r="F10" s="18">
        <v>814480</v>
      </c>
      <c r="G10" s="18">
        <v>815675</v>
      </c>
      <c r="H10" s="18">
        <v>27205</v>
      </c>
    </row>
    <row r="11" spans="1:8" s="32" customFormat="1" ht="21.75" customHeight="1">
      <c r="A11" s="458" t="s">
        <v>34</v>
      </c>
      <c r="B11" s="458"/>
      <c r="C11" s="33"/>
      <c r="D11" s="33"/>
      <c r="E11" s="71">
        <v>52950</v>
      </c>
      <c r="F11" s="71">
        <v>1142950</v>
      </c>
      <c r="G11" s="71">
        <v>1149945</v>
      </c>
      <c r="H11" s="71">
        <v>45955</v>
      </c>
    </row>
    <row r="12" ht="4.5" customHeight="1"/>
  </sheetData>
  <sheetProtection/>
  <mergeCells count="3">
    <mergeCell ref="A11:B11"/>
    <mergeCell ref="A1:H1"/>
    <mergeCell ref="A2:H2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75390625" style="0" customWidth="1"/>
    <col min="4" max="4" width="9.375" style="0" bestFit="1" customWidth="1"/>
    <col min="5" max="5" width="15.00390625" style="0" customWidth="1"/>
    <col min="6" max="6" width="9.625" style="0" bestFit="1" customWidth="1"/>
    <col min="7" max="7" width="9.625" style="0" customWidth="1"/>
    <col min="8" max="8" width="10.00390625" style="0" customWidth="1"/>
    <col min="9" max="9" width="10.125" style="0" customWidth="1"/>
    <col min="10" max="10" width="14.375" style="0" customWidth="1"/>
  </cols>
  <sheetData>
    <row r="1" spans="1:10" ht="16.5">
      <c r="A1" s="449" t="s">
        <v>531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0" ht="16.5">
      <c r="A2" s="449"/>
      <c r="B2" s="449"/>
      <c r="C2" s="449"/>
      <c r="D2" s="449"/>
      <c r="E2" s="449"/>
      <c r="F2" s="449"/>
      <c r="G2" s="449"/>
      <c r="H2" s="449"/>
      <c r="I2" s="449"/>
      <c r="J2" s="449"/>
    </row>
    <row r="3" spans="1:10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7" t="s">
        <v>13</v>
      </c>
    </row>
    <row r="5" spans="1:10" ht="15" customHeight="1">
      <c r="A5" s="429" t="s">
        <v>17</v>
      </c>
      <c r="B5" s="429" t="s">
        <v>81</v>
      </c>
      <c r="C5" s="430" t="s">
        <v>1</v>
      </c>
      <c r="D5" s="446" t="s">
        <v>2</v>
      </c>
      <c r="E5" s="430" t="s">
        <v>82</v>
      </c>
      <c r="F5" s="430" t="s">
        <v>88</v>
      </c>
      <c r="G5" s="430"/>
      <c r="H5" s="430" t="s">
        <v>83</v>
      </c>
      <c r="I5" s="430"/>
      <c r="J5" s="430" t="s">
        <v>84</v>
      </c>
    </row>
    <row r="6" spans="1:10" ht="15" customHeight="1">
      <c r="A6" s="429"/>
      <c r="B6" s="429"/>
      <c r="C6" s="430"/>
      <c r="D6" s="447"/>
      <c r="E6" s="430"/>
      <c r="F6" s="430" t="s">
        <v>85</v>
      </c>
      <c r="G6" s="430" t="s">
        <v>86</v>
      </c>
      <c r="H6" s="430" t="s">
        <v>85</v>
      </c>
      <c r="I6" s="430" t="s">
        <v>87</v>
      </c>
      <c r="J6" s="430"/>
    </row>
    <row r="7" spans="1:10" ht="15" customHeight="1">
      <c r="A7" s="429"/>
      <c r="B7" s="429"/>
      <c r="C7" s="430"/>
      <c r="D7" s="447"/>
      <c r="E7" s="430"/>
      <c r="F7" s="430"/>
      <c r="G7" s="430"/>
      <c r="H7" s="430"/>
      <c r="I7" s="430"/>
      <c r="J7" s="430"/>
    </row>
    <row r="8" spans="1:10" ht="15" customHeight="1">
      <c r="A8" s="429"/>
      <c r="B8" s="429"/>
      <c r="C8" s="430"/>
      <c r="D8" s="448"/>
      <c r="E8" s="430"/>
      <c r="F8" s="430"/>
      <c r="G8" s="430"/>
      <c r="H8" s="430"/>
      <c r="I8" s="430"/>
      <c r="J8" s="430"/>
    </row>
    <row r="9" spans="1:10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33.75" customHeight="1">
      <c r="A10" s="20"/>
      <c r="B10" s="221" t="s">
        <v>472</v>
      </c>
      <c r="C10" s="222">
        <v>852</v>
      </c>
      <c r="D10" s="68">
        <v>85232</v>
      </c>
      <c r="E10" s="16">
        <v>0</v>
      </c>
      <c r="F10" s="134">
        <v>160000</v>
      </c>
      <c r="G10" s="134">
        <v>160000</v>
      </c>
      <c r="H10" s="134">
        <v>160000</v>
      </c>
      <c r="I10" s="134"/>
      <c r="J10" s="134">
        <v>0</v>
      </c>
    </row>
    <row r="11" spans="1:10" ht="21.75" customHeight="1">
      <c r="A11" s="20"/>
      <c r="B11" s="68" t="s">
        <v>7</v>
      </c>
      <c r="C11" s="68"/>
      <c r="D11" s="68"/>
      <c r="E11" s="16"/>
      <c r="F11" s="16"/>
      <c r="G11" s="16"/>
      <c r="H11" s="16"/>
      <c r="I11" s="16"/>
      <c r="J11" s="16"/>
    </row>
    <row r="12" spans="1:10" ht="21.75" customHeight="1">
      <c r="A12" s="20"/>
      <c r="B12" s="68" t="s">
        <v>8</v>
      </c>
      <c r="C12" s="68"/>
      <c r="D12" s="68"/>
      <c r="E12" s="16"/>
      <c r="F12" s="16"/>
      <c r="G12" s="16"/>
      <c r="H12" s="16"/>
      <c r="I12" s="16"/>
      <c r="J12" s="16"/>
    </row>
    <row r="13" spans="1:10" ht="21.75" customHeight="1">
      <c r="A13" s="69"/>
      <c r="B13" s="70" t="s">
        <v>0</v>
      </c>
      <c r="C13" s="70"/>
      <c r="D13" s="70"/>
      <c r="E13" s="18"/>
      <c r="F13" s="18"/>
      <c r="G13" s="18"/>
      <c r="H13" s="18"/>
      <c r="I13" s="18"/>
      <c r="J13" s="18"/>
    </row>
    <row r="14" spans="1:10" s="32" customFormat="1" ht="21.75" customHeight="1">
      <c r="A14" s="458" t="s">
        <v>34</v>
      </c>
      <c r="B14" s="458"/>
      <c r="C14" s="33">
        <v>852</v>
      </c>
      <c r="D14" s="33">
        <v>85232</v>
      </c>
      <c r="E14" s="71">
        <v>0</v>
      </c>
      <c r="F14" s="71">
        <v>160000</v>
      </c>
      <c r="G14" s="71">
        <v>160000</v>
      </c>
      <c r="H14" s="71">
        <v>160000</v>
      </c>
      <c r="I14" s="71"/>
      <c r="J14" s="71">
        <v>0</v>
      </c>
    </row>
    <row r="15" ht="4.5" customHeight="1"/>
  </sheetData>
  <sheetProtection/>
  <mergeCells count="15">
    <mergeCell ref="A14:B14"/>
    <mergeCell ref="D5:D8"/>
    <mergeCell ref="A1:J1"/>
    <mergeCell ref="A2:J2"/>
    <mergeCell ref="A5:A8"/>
    <mergeCell ref="B5:B8"/>
    <mergeCell ref="C5:C8"/>
    <mergeCell ref="E5:E8"/>
    <mergeCell ref="F5:G5"/>
    <mergeCell ref="H5:I5"/>
    <mergeCell ref="J5:J8"/>
    <mergeCell ref="F6:F8"/>
    <mergeCell ref="G6:G8"/>
    <mergeCell ref="H6:H8"/>
    <mergeCell ref="I6:I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F25" sqref="F25:F2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428" t="s">
        <v>533</v>
      </c>
      <c r="B1" s="428"/>
      <c r="C1" s="428"/>
      <c r="D1" s="428"/>
      <c r="E1" s="428"/>
      <c r="F1" s="428"/>
    </row>
    <row r="2" spans="4:6" ht="19.5" customHeight="1">
      <c r="D2" s="48"/>
      <c r="E2" s="48"/>
      <c r="F2" s="48"/>
    </row>
    <row r="3" spans="4:6" ht="19.5" customHeight="1">
      <c r="D3" s="1"/>
      <c r="E3" s="1"/>
      <c r="F3" s="82" t="s">
        <v>13</v>
      </c>
    </row>
    <row r="4" spans="1:6" ht="19.5" customHeight="1">
      <c r="A4" s="429" t="s">
        <v>17</v>
      </c>
      <c r="B4" s="429" t="s">
        <v>1</v>
      </c>
      <c r="C4" s="429" t="s">
        <v>2</v>
      </c>
      <c r="D4" s="430" t="s">
        <v>105</v>
      </c>
      <c r="E4" s="430" t="s">
        <v>106</v>
      </c>
      <c r="F4" s="430" t="s">
        <v>107</v>
      </c>
    </row>
    <row r="5" spans="1:6" ht="19.5" customHeight="1">
      <c r="A5" s="429"/>
      <c r="B5" s="429"/>
      <c r="C5" s="429"/>
      <c r="D5" s="430"/>
      <c r="E5" s="430"/>
      <c r="F5" s="430"/>
    </row>
    <row r="6" spans="1:6" ht="19.5" customHeight="1">
      <c r="A6" s="429"/>
      <c r="B6" s="429"/>
      <c r="C6" s="429"/>
      <c r="D6" s="430"/>
      <c r="E6" s="430"/>
      <c r="F6" s="430"/>
    </row>
    <row r="7" spans="1:6" ht="7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6" ht="30" customHeight="1">
      <c r="A8" s="83" t="s">
        <v>6</v>
      </c>
      <c r="B8" s="83">
        <v>801</v>
      </c>
      <c r="C8" s="83">
        <v>80104</v>
      </c>
      <c r="D8" s="83" t="s">
        <v>456</v>
      </c>
      <c r="E8" s="83" t="s">
        <v>457</v>
      </c>
      <c r="F8" s="207">
        <v>5771451</v>
      </c>
    </row>
    <row r="9" spans="1:6" ht="30" customHeight="1">
      <c r="A9" s="84"/>
      <c r="B9" s="84">
        <v>801</v>
      </c>
      <c r="C9" s="84">
        <v>80146</v>
      </c>
      <c r="D9" s="84" t="s">
        <v>456</v>
      </c>
      <c r="E9" s="84" t="s">
        <v>457</v>
      </c>
      <c r="F9" s="208">
        <v>20000</v>
      </c>
    </row>
    <row r="10" spans="1:6" ht="30" customHeight="1">
      <c r="A10" s="84" t="s">
        <v>7</v>
      </c>
      <c r="B10" s="84">
        <v>926</v>
      </c>
      <c r="C10" s="84">
        <v>92604</v>
      </c>
      <c r="D10" s="84" t="s">
        <v>458</v>
      </c>
      <c r="E10" s="84" t="s">
        <v>457</v>
      </c>
      <c r="F10" s="208">
        <v>1250000</v>
      </c>
    </row>
    <row r="11" spans="1:6" ht="30" customHeight="1">
      <c r="A11" s="84"/>
      <c r="B11" s="84">
        <v>926</v>
      </c>
      <c r="C11" s="84">
        <v>92695</v>
      </c>
      <c r="D11" s="84" t="s">
        <v>458</v>
      </c>
      <c r="E11" s="84" t="s">
        <v>457</v>
      </c>
      <c r="F11" s="208">
        <v>173000</v>
      </c>
    </row>
    <row r="12" spans="1:6" ht="30" customHeight="1">
      <c r="A12" s="85"/>
      <c r="B12" s="85"/>
      <c r="C12" s="85"/>
      <c r="D12" s="85"/>
      <c r="E12" s="85"/>
      <c r="F12" s="209"/>
    </row>
    <row r="13" spans="1:6" s="1" customFormat="1" ht="30" customHeight="1">
      <c r="A13" s="460" t="s">
        <v>34</v>
      </c>
      <c r="B13" s="461"/>
      <c r="C13" s="461"/>
      <c r="D13" s="462"/>
      <c r="E13" s="86"/>
      <c r="F13" s="204">
        <f>SUM(F8:F12)</f>
        <v>7214451</v>
      </c>
    </row>
  </sheetData>
  <sheetProtection/>
  <mergeCells count="8">
    <mergeCell ref="A13:D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463" t="s">
        <v>534</v>
      </c>
      <c r="B1" s="463"/>
      <c r="C1" s="463"/>
      <c r="D1" s="463"/>
      <c r="E1" s="463"/>
    </row>
    <row r="2" spans="4:5" ht="19.5" customHeight="1">
      <c r="D2" s="48"/>
      <c r="E2" s="48"/>
    </row>
    <row r="3" ht="19.5" customHeight="1">
      <c r="E3" s="82" t="s">
        <v>13</v>
      </c>
    </row>
    <row r="4" spans="1:5" ht="19.5" customHeight="1">
      <c r="A4" s="49" t="s">
        <v>17</v>
      </c>
      <c r="B4" s="49" t="s">
        <v>1</v>
      </c>
      <c r="C4" s="49" t="s">
        <v>2</v>
      </c>
      <c r="D4" s="49" t="s">
        <v>108</v>
      </c>
      <c r="E4" s="49" t="s">
        <v>109</v>
      </c>
    </row>
    <row r="5" spans="1:5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</row>
    <row r="6" spans="1:5" ht="30" customHeight="1">
      <c r="A6" s="87" t="s">
        <v>6</v>
      </c>
      <c r="B6" s="87">
        <v>801</v>
      </c>
      <c r="C6" s="87">
        <v>80101</v>
      </c>
      <c r="D6" s="87" t="s">
        <v>455</v>
      </c>
      <c r="E6" s="211">
        <v>219100</v>
      </c>
    </row>
    <row r="7" spans="1:5" ht="30" customHeight="1">
      <c r="A7" s="88" t="s">
        <v>7</v>
      </c>
      <c r="B7" s="88">
        <v>801</v>
      </c>
      <c r="C7" s="88">
        <v>80110</v>
      </c>
      <c r="D7" s="88" t="s">
        <v>459</v>
      </c>
      <c r="E7" s="212">
        <v>230200</v>
      </c>
    </row>
    <row r="8" spans="1:5" ht="30" customHeight="1">
      <c r="A8" s="88" t="s">
        <v>8</v>
      </c>
      <c r="B8" s="88">
        <v>801</v>
      </c>
      <c r="C8" s="88">
        <v>80110</v>
      </c>
      <c r="D8" s="88" t="s">
        <v>460</v>
      </c>
      <c r="E8" s="212">
        <v>561600</v>
      </c>
    </row>
    <row r="9" spans="1:5" ht="30" customHeight="1">
      <c r="A9" s="210" t="s">
        <v>0</v>
      </c>
      <c r="B9" s="210">
        <v>921</v>
      </c>
      <c r="C9" s="210">
        <v>92109</v>
      </c>
      <c r="D9" s="210" t="s">
        <v>461</v>
      </c>
      <c r="E9" s="213">
        <v>1500000</v>
      </c>
    </row>
    <row r="10" spans="1:5" ht="30" customHeight="1">
      <c r="A10" s="210" t="s">
        <v>196</v>
      </c>
      <c r="B10" s="210">
        <v>921</v>
      </c>
      <c r="C10" s="210">
        <v>92116</v>
      </c>
      <c r="D10" s="210" t="s">
        <v>462</v>
      </c>
      <c r="E10" s="213">
        <v>785000</v>
      </c>
    </row>
    <row r="11" spans="1:5" ht="30" customHeight="1">
      <c r="A11" s="89" t="s">
        <v>210</v>
      </c>
      <c r="B11" s="89">
        <v>921</v>
      </c>
      <c r="C11" s="89">
        <v>92118</v>
      </c>
      <c r="D11" s="89" t="s">
        <v>463</v>
      </c>
      <c r="E11" s="214">
        <v>600000</v>
      </c>
    </row>
    <row r="12" spans="1:5" ht="30" customHeight="1">
      <c r="A12" s="460" t="s">
        <v>34</v>
      </c>
      <c r="B12" s="461"/>
      <c r="C12" s="461"/>
      <c r="D12" s="462"/>
      <c r="E12" s="204">
        <f>SUM(E6:E11)</f>
        <v>3895900</v>
      </c>
    </row>
  </sheetData>
  <sheetProtection/>
  <mergeCells count="2">
    <mergeCell ref="A1:E1"/>
    <mergeCell ref="A12:D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464" t="s">
        <v>185</v>
      </c>
      <c r="B1" s="437"/>
      <c r="C1" s="437"/>
      <c r="D1" s="437"/>
      <c r="E1" s="437"/>
    </row>
    <row r="2" spans="4:5" ht="19.5" customHeight="1">
      <c r="D2" s="48"/>
      <c r="E2" s="48"/>
    </row>
    <row r="3" spans="4:5" ht="19.5" customHeight="1">
      <c r="D3" s="1"/>
      <c r="E3" s="7" t="s">
        <v>13</v>
      </c>
    </row>
    <row r="4" spans="1:6" ht="19.5" customHeight="1">
      <c r="A4" s="49" t="s">
        <v>17</v>
      </c>
      <c r="B4" s="49" t="s">
        <v>1</v>
      </c>
      <c r="C4" s="49" t="s">
        <v>2</v>
      </c>
      <c r="D4" s="49" t="s">
        <v>14</v>
      </c>
      <c r="E4" s="49" t="s">
        <v>182</v>
      </c>
      <c r="F4" s="49" t="s">
        <v>109</v>
      </c>
    </row>
    <row r="5" spans="1:6" s="118" customFormat="1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5</v>
      </c>
    </row>
    <row r="6" spans="1:6" ht="30" customHeight="1">
      <c r="A6" s="83" t="s">
        <v>6</v>
      </c>
      <c r="B6" s="83">
        <v>754</v>
      </c>
      <c r="C6" s="83">
        <v>75411</v>
      </c>
      <c r="D6" s="83" t="s">
        <v>538</v>
      </c>
      <c r="E6" s="228" t="s">
        <v>539</v>
      </c>
      <c r="F6" s="207">
        <v>30000</v>
      </c>
    </row>
    <row r="7" spans="1:6" ht="30" customHeight="1">
      <c r="A7" s="225" t="s">
        <v>7</v>
      </c>
      <c r="B7" s="225">
        <v>754</v>
      </c>
      <c r="C7" s="225">
        <v>75412</v>
      </c>
      <c r="D7" s="225" t="s">
        <v>464</v>
      </c>
      <c r="E7" s="227" t="s">
        <v>465</v>
      </c>
      <c r="F7" s="226">
        <v>45000</v>
      </c>
    </row>
    <row r="8" spans="1:6" ht="30" customHeight="1">
      <c r="A8" s="225" t="s">
        <v>8</v>
      </c>
      <c r="B8" s="225">
        <v>851</v>
      </c>
      <c r="C8" s="225">
        <v>85121</v>
      </c>
      <c r="D8" s="225" t="s">
        <v>541</v>
      </c>
      <c r="E8" s="227" t="s">
        <v>542</v>
      </c>
      <c r="F8" s="226">
        <v>60000</v>
      </c>
    </row>
    <row r="9" spans="1:6" ht="30" customHeight="1">
      <c r="A9" s="84" t="s">
        <v>0</v>
      </c>
      <c r="B9" s="84">
        <v>851</v>
      </c>
      <c r="C9" s="84">
        <v>85153</v>
      </c>
      <c r="D9" s="84" t="s">
        <v>467</v>
      </c>
      <c r="E9" s="84" t="s">
        <v>466</v>
      </c>
      <c r="F9" s="208">
        <v>25000</v>
      </c>
    </row>
    <row r="10" spans="1:6" ht="30" customHeight="1">
      <c r="A10" s="84" t="s">
        <v>196</v>
      </c>
      <c r="B10" s="84">
        <v>851</v>
      </c>
      <c r="C10" s="84">
        <v>85154</v>
      </c>
      <c r="D10" s="84" t="s">
        <v>468</v>
      </c>
      <c r="E10" s="84" t="s">
        <v>466</v>
      </c>
      <c r="F10" s="208">
        <v>455000</v>
      </c>
    </row>
    <row r="11" spans="1:6" ht="30" customHeight="1">
      <c r="A11" s="84" t="s">
        <v>210</v>
      </c>
      <c r="B11" s="84">
        <v>852</v>
      </c>
      <c r="C11" s="84">
        <v>85295</v>
      </c>
      <c r="D11" s="84" t="s">
        <v>469</v>
      </c>
      <c r="E11" s="84" t="s">
        <v>466</v>
      </c>
      <c r="F11" s="208">
        <v>41800</v>
      </c>
    </row>
    <row r="12" spans="1:6" ht="30" customHeight="1">
      <c r="A12" s="84" t="s">
        <v>213</v>
      </c>
      <c r="B12" s="84">
        <v>921</v>
      </c>
      <c r="C12" s="84">
        <v>92195</v>
      </c>
      <c r="D12" s="84" t="s">
        <v>470</v>
      </c>
      <c r="E12" s="223" t="s">
        <v>466</v>
      </c>
      <c r="F12" s="208">
        <v>38110</v>
      </c>
    </row>
    <row r="13" spans="1:6" ht="30" customHeight="1">
      <c r="A13" s="85" t="s">
        <v>216</v>
      </c>
      <c r="B13" s="85">
        <v>926</v>
      </c>
      <c r="C13" s="85">
        <v>92605</v>
      </c>
      <c r="D13" s="85" t="s">
        <v>471</v>
      </c>
      <c r="E13" s="85" t="s">
        <v>466</v>
      </c>
      <c r="F13" s="209">
        <v>342900</v>
      </c>
    </row>
    <row r="14" spans="1:6" ht="30" customHeight="1">
      <c r="A14" s="460" t="s">
        <v>34</v>
      </c>
      <c r="B14" s="461"/>
      <c r="C14" s="461"/>
      <c r="D14" s="462"/>
      <c r="E14" s="86"/>
      <c r="F14" s="204">
        <f>SUM(F6:F13)</f>
        <v>1037810</v>
      </c>
    </row>
    <row r="16" s="119" customFormat="1" ht="12.75">
      <c r="A16" s="119" t="s">
        <v>183</v>
      </c>
    </row>
    <row r="17" s="120" customFormat="1" ht="12.75">
      <c r="A17" s="120" t="s">
        <v>535</v>
      </c>
    </row>
    <row r="18" ht="12.75">
      <c r="A18" t="s">
        <v>184</v>
      </c>
    </row>
  </sheetData>
  <sheetProtection/>
  <mergeCells count="2">
    <mergeCell ref="A1:E1"/>
    <mergeCell ref="A14:D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376" t="s">
        <v>536</v>
      </c>
      <c r="B1" s="376"/>
      <c r="C1" s="376"/>
      <c r="D1" s="376"/>
      <c r="E1" s="376"/>
      <c r="F1" s="48"/>
      <c r="G1" s="48"/>
      <c r="H1" s="48"/>
      <c r="I1" s="48"/>
      <c r="J1" s="48"/>
      <c r="K1" s="48"/>
      <c r="L1" s="48"/>
    </row>
    <row r="2" spans="1:9" ht="19.5" customHeight="1">
      <c r="A2" s="376"/>
      <c r="B2" s="376"/>
      <c r="C2" s="376"/>
      <c r="D2" s="376"/>
      <c r="E2" s="376"/>
      <c r="F2" s="48"/>
      <c r="G2" s="48"/>
      <c r="H2" s="48"/>
      <c r="I2" s="48"/>
    </row>
    <row r="4" ht="12.75">
      <c r="E4" s="7" t="s">
        <v>13</v>
      </c>
    </row>
    <row r="5" spans="1:12" ht="19.5" customHeight="1">
      <c r="A5" s="49" t="s">
        <v>17</v>
      </c>
      <c r="B5" s="49" t="s">
        <v>1</v>
      </c>
      <c r="C5" s="49" t="s">
        <v>2</v>
      </c>
      <c r="D5" s="49" t="s">
        <v>81</v>
      </c>
      <c r="E5" s="49" t="s">
        <v>537</v>
      </c>
      <c r="F5" s="72"/>
      <c r="G5" s="72"/>
      <c r="H5" s="72"/>
      <c r="I5" s="72"/>
      <c r="J5" s="72"/>
      <c r="K5" s="73"/>
      <c r="L5" s="73"/>
    </row>
    <row r="6" spans="1:12" ht="19.5" customHeight="1">
      <c r="A6" s="74" t="s">
        <v>53</v>
      </c>
      <c r="B6" s="74">
        <v>900</v>
      </c>
      <c r="C6" s="74">
        <v>90011</v>
      </c>
      <c r="D6" s="51" t="s">
        <v>103</v>
      </c>
      <c r="E6" s="74"/>
      <c r="F6" s="72"/>
      <c r="G6" s="72"/>
      <c r="H6" s="72"/>
      <c r="I6" s="72"/>
      <c r="J6" s="72"/>
      <c r="K6" s="73"/>
      <c r="L6" s="73"/>
    </row>
    <row r="7" spans="1:12" ht="19.5" customHeight="1">
      <c r="A7" s="74"/>
      <c r="B7" s="74"/>
      <c r="C7" s="74"/>
      <c r="D7" s="51" t="s">
        <v>82</v>
      </c>
      <c r="E7" s="74">
        <v>425000</v>
      </c>
      <c r="F7" s="72"/>
      <c r="G7" s="72"/>
      <c r="H7" s="72"/>
      <c r="I7" s="72"/>
      <c r="J7" s="72"/>
      <c r="K7" s="73"/>
      <c r="L7" s="73"/>
    </row>
    <row r="8" spans="1:12" ht="19.5" customHeight="1">
      <c r="A8" s="75"/>
      <c r="B8" s="75"/>
      <c r="C8" s="75"/>
      <c r="D8" s="51" t="s">
        <v>88</v>
      </c>
      <c r="E8" s="75">
        <v>75000</v>
      </c>
      <c r="F8" s="72"/>
      <c r="G8" s="72"/>
      <c r="H8" s="72"/>
      <c r="I8" s="72"/>
      <c r="J8" s="72"/>
      <c r="K8" s="73"/>
      <c r="L8" s="73"/>
    </row>
    <row r="9" spans="1:12" ht="19.5" customHeight="1">
      <c r="A9" s="74"/>
      <c r="B9" s="74"/>
      <c r="C9" s="74"/>
      <c r="D9" s="51" t="s">
        <v>83</v>
      </c>
      <c r="E9" s="74">
        <v>412000</v>
      </c>
      <c r="F9" s="72"/>
      <c r="G9" s="72"/>
      <c r="H9" s="72"/>
      <c r="I9" s="72"/>
      <c r="J9" s="72"/>
      <c r="K9" s="73"/>
      <c r="L9" s="73"/>
    </row>
    <row r="10" spans="1:12" ht="19.5" customHeight="1">
      <c r="A10" s="74"/>
      <c r="B10" s="74"/>
      <c r="C10" s="74"/>
      <c r="D10" s="51" t="s">
        <v>84</v>
      </c>
      <c r="E10" s="74">
        <v>88000</v>
      </c>
      <c r="F10" s="72"/>
      <c r="G10" s="72"/>
      <c r="H10" s="72"/>
      <c r="I10" s="72"/>
      <c r="J10" s="72"/>
      <c r="K10" s="73"/>
      <c r="L10" s="73"/>
    </row>
    <row r="11" spans="1:12" ht="19.5" customHeight="1">
      <c r="A11" s="74" t="s">
        <v>58</v>
      </c>
      <c r="B11" s="74">
        <v>710</v>
      </c>
      <c r="C11" s="74">
        <v>71030</v>
      </c>
      <c r="D11" s="51" t="s">
        <v>104</v>
      </c>
      <c r="E11" s="74" t="s">
        <v>443</v>
      </c>
      <c r="F11" s="72"/>
      <c r="G11" s="72"/>
      <c r="H11" s="72"/>
      <c r="I11" s="72"/>
      <c r="J11" s="72"/>
      <c r="K11" s="73"/>
      <c r="L11" s="73"/>
    </row>
    <row r="12" spans="1:12" ht="19.5" customHeight="1">
      <c r="A12" s="74"/>
      <c r="B12" s="74"/>
      <c r="C12" s="74"/>
      <c r="D12" s="51" t="s">
        <v>82</v>
      </c>
      <c r="E12" s="74"/>
      <c r="F12" s="72"/>
      <c r="G12" s="72"/>
      <c r="H12" s="72"/>
      <c r="I12" s="72"/>
      <c r="J12" s="72"/>
      <c r="K12" s="73"/>
      <c r="L12" s="73"/>
    </row>
    <row r="13" spans="1:12" ht="19.5" customHeight="1">
      <c r="A13" s="75"/>
      <c r="B13" s="75"/>
      <c r="C13" s="75"/>
      <c r="D13" s="51" t="s">
        <v>88</v>
      </c>
      <c r="E13" s="75"/>
      <c r="F13" s="72"/>
      <c r="G13" s="72"/>
      <c r="H13" s="72"/>
      <c r="I13" s="72"/>
      <c r="J13" s="72"/>
      <c r="K13" s="73"/>
      <c r="L13" s="73"/>
    </row>
    <row r="14" spans="1:12" ht="19.5" customHeight="1">
      <c r="A14" s="74"/>
      <c r="B14" s="74"/>
      <c r="C14" s="74"/>
      <c r="D14" s="51" t="s">
        <v>83</v>
      </c>
      <c r="E14" s="74"/>
      <c r="F14" s="72"/>
      <c r="G14" s="72"/>
      <c r="H14" s="72"/>
      <c r="I14" s="72"/>
      <c r="J14" s="72"/>
      <c r="K14" s="73"/>
      <c r="L14" s="73"/>
    </row>
    <row r="15" spans="1:12" ht="19.5" customHeight="1">
      <c r="A15" s="74"/>
      <c r="B15" s="74"/>
      <c r="C15" s="74"/>
      <c r="D15" s="51" t="s">
        <v>84</v>
      </c>
      <c r="E15" s="74"/>
      <c r="F15" s="72"/>
      <c r="G15" s="72"/>
      <c r="H15" s="72"/>
      <c r="I15" s="72"/>
      <c r="J15" s="72"/>
      <c r="K15" s="73"/>
      <c r="L15" s="73"/>
    </row>
    <row r="16" spans="1:12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3"/>
      <c r="L16" s="73"/>
    </row>
    <row r="17" spans="1:12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&amp;A
 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76" customWidth="1"/>
  </cols>
  <sheetData>
    <row r="1" spans="1:6" ht="18">
      <c r="A1" s="372" t="s">
        <v>42</v>
      </c>
      <c r="B1" s="372"/>
      <c r="C1" s="372"/>
      <c r="D1" s="372"/>
      <c r="E1" s="372"/>
      <c r="F1" s="372"/>
    </row>
    <row r="2" spans="2:4" ht="18">
      <c r="B2" s="2"/>
      <c r="C2" s="2"/>
      <c r="D2" s="2"/>
    </row>
    <row r="4" spans="1:6" s="36" customFormat="1" ht="25.5">
      <c r="A4" s="35" t="s">
        <v>1</v>
      </c>
      <c r="B4" s="35" t="s">
        <v>2</v>
      </c>
      <c r="C4" s="35" t="s">
        <v>3</v>
      </c>
      <c r="D4" s="35" t="s">
        <v>4</v>
      </c>
      <c r="E4" s="35" t="s">
        <v>36</v>
      </c>
      <c r="F4" s="35" t="s">
        <v>37</v>
      </c>
    </row>
    <row r="5" spans="1:6" s="29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77">
        <v>6</v>
      </c>
    </row>
    <row r="6" spans="1:6" ht="25.5">
      <c r="A6" s="13"/>
      <c r="B6" s="14"/>
      <c r="C6" s="14"/>
      <c r="D6" s="21" t="s">
        <v>97</v>
      </c>
      <c r="E6" s="14"/>
      <c r="F6" s="78" t="s">
        <v>98</v>
      </c>
    </row>
    <row r="7" spans="1:6" ht="25.5">
      <c r="A7" s="15"/>
      <c r="B7" s="16"/>
      <c r="C7" s="16"/>
      <c r="D7" s="21" t="s">
        <v>99</v>
      </c>
      <c r="E7" s="16"/>
      <c r="F7" s="21" t="s">
        <v>100</v>
      </c>
    </row>
    <row r="8" spans="1:6" ht="102">
      <c r="A8" s="27"/>
      <c r="B8" s="28"/>
      <c r="C8" s="28"/>
      <c r="D8" s="21" t="s">
        <v>101</v>
      </c>
      <c r="E8" s="28"/>
      <c r="F8" s="79" t="s">
        <v>102</v>
      </c>
    </row>
    <row r="9" spans="1:6" ht="19.5" customHeight="1">
      <c r="A9" s="15"/>
      <c r="B9" s="16"/>
      <c r="C9" s="16"/>
      <c r="D9" s="21"/>
      <c r="E9" s="16"/>
      <c r="F9" s="21"/>
    </row>
    <row r="10" spans="1:6" ht="19.5" customHeight="1">
      <c r="A10" s="27"/>
      <c r="B10" s="28"/>
      <c r="C10" s="28"/>
      <c r="D10" s="28"/>
      <c r="E10" s="28"/>
      <c r="F10" s="79"/>
    </row>
    <row r="11" spans="1:6" ht="19.5" customHeight="1">
      <c r="A11" s="15"/>
      <c r="B11" s="16"/>
      <c r="C11" s="16"/>
      <c r="D11" s="16"/>
      <c r="E11" s="16"/>
      <c r="F11" s="21"/>
    </row>
    <row r="12" spans="1:6" ht="19.5" customHeight="1">
      <c r="A12" s="17"/>
      <c r="B12" s="18"/>
      <c r="C12" s="18"/>
      <c r="D12" s="18"/>
      <c r="E12" s="18"/>
      <c r="F12" s="80"/>
    </row>
    <row r="13" spans="1:6" s="32" customFormat="1" ht="19.5" customHeight="1">
      <c r="A13" s="369" t="s">
        <v>33</v>
      </c>
      <c r="B13" s="370"/>
      <c r="C13" s="370"/>
      <c r="D13" s="371"/>
      <c r="E13" s="34"/>
      <c r="F13" s="8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:F1"/>
    <mergeCell ref="A13:D13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376" t="s">
        <v>181</v>
      </c>
      <c r="B1" s="376"/>
      <c r="C1" s="376"/>
      <c r="D1" s="376"/>
      <c r="E1" s="376"/>
    </row>
    <row r="2" spans="1:5" ht="15" customHeight="1">
      <c r="A2" s="48"/>
      <c r="B2" s="48"/>
      <c r="C2" s="48"/>
      <c r="D2" s="48"/>
      <c r="E2" s="48"/>
    </row>
    <row r="3" spans="1:5" ht="12.75">
      <c r="A3" s="1"/>
      <c r="B3" s="1"/>
      <c r="C3" s="1"/>
      <c r="D3" s="1"/>
      <c r="E3" s="90" t="s">
        <v>13</v>
      </c>
    </row>
    <row r="4" spans="1:5" s="92" customFormat="1" ht="19.5" customHeight="1">
      <c r="A4" s="91" t="s">
        <v>17</v>
      </c>
      <c r="B4" s="91" t="s">
        <v>1</v>
      </c>
      <c r="C4" s="91" t="s">
        <v>2</v>
      </c>
      <c r="D4" s="91" t="s">
        <v>110</v>
      </c>
      <c r="E4" s="91" t="s">
        <v>111</v>
      </c>
    </row>
    <row r="5" spans="1:5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</row>
    <row r="6" spans="1:5" ht="30" customHeight="1">
      <c r="A6" s="14"/>
      <c r="B6" s="14"/>
      <c r="C6" s="14"/>
      <c r="D6" s="14"/>
      <c r="E6" s="14"/>
    </row>
    <row r="7" spans="1:5" ht="30" customHeight="1">
      <c r="A7" s="16"/>
      <c r="B7" s="16"/>
      <c r="C7" s="16"/>
      <c r="D7" s="16"/>
      <c r="E7" s="16"/>
    </row>
    <row r="8" spans="1:5" ht="30" customHeight="1">
      <c r="A8" s="16"/>
      <c r="B8" s="16"/>
      <c r="C8" s="16"/>
      <c r="D8" s="16"/>
      <c r="E8" s="16"/>
    </row>
    <row r="9" spans="1:5" ht="30" customHeight="1">
      <c r="A9" s="16"/>
      <c r="B9" s="16"/>
      <c r="C9" s="16"/>
      <c r="D9" s="16"/>
      <c r="E9" s="16"/>
    </row>
    <row r="10" spans="1:5" ht="30" customHeight="1">
      <c r="A10" s="18"/>
      <c r="B10" s="18"/>
      <c r="C10" s="18"/>
      <c r="D10" s="18"/>
      <c r="E10" s="18"/>
    </row>
    <row r="11" spans="1:5" ht="19.5" customHeight="1">
      <c r="A11" s="431" t="s">
        <v>34</v>
      </c>
      <c r="B11" s="431"/>
      <c r="C11" s="431"/>
      <c r="D11" s="431"/>
      <c r="E11" s="12"/>
    </row>
  </sheetData>
  <sheetProtection/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G6" sqref="G6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437" t="s">
        <v>112</v>
      </c>
      <c r="B1" s="437"/>
      <c r="C1" s="437"/>
      <c r="D1" s="437"/>
      <c r="E1" s="437"/>
      <c r="F1" s="437"/>
    </row>
    <row r="2" spans="1:6" ht="65.25" customHeight="1">
      <c r="A2" s="49" t="s">
        <v>17</v>
      </c>
      <c r="B2" s="49" t="s">
        <v>113</v>
      </c>
      <c r="C2" s="49" t="s">
        <v>114</v>
      </c>
      <c r="D2" s="10" t="s">
        <v>115</v>
      </c>
      <c r="E2" s="10" t="s">
        <v>116</v>
      </c>
      <c r="F2" s="10" t="s">
        <v>117</v>
      </c>
    </row>
    <row r="3" spans="1:6" ht="9" customHeight="1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</row>
    <row r="4" spans="1:6" s="94" customFormat="1" ht="47.25" customHeight="1">
      <c r="A4" s="468" t="s">
        <v>6</v>
      </c>
      <c r="B4" s="471"/>
      <c r="C4" s="472"/>
      <c r="D4" s="472"/>
      <c r="E4" s="465"/>
      <c r="F4" s="93"/>
    </row>
    <row r="5" spans="1:6" s="94" customFormat="1" ht="47.25" customHeight="1">
      <c r="A5" s="469"/>
      <c r="B5" s="471"/>
      <c r="C5" s="473"/>
      <c r="D5" s="473"/>
      <c r="E5" s="466"/>
      <c r="F5" s="95"/>
    </row>
    <row r="6" spans="1:7" s="94" customFormat="1" ht="47.25" customHeight="1">
      <c r="A6" s="470"/>
      <c r="B6" s="471"/>
      <c r="C6" s="474"/>
      <c r="D6" s="474"/>
      <c r="E6" s="467"/>
      <c r="F6" s="95"/>
      <c r="G6" s="94" t="s">
        <v>118</v>
      </c>
    </row>
    <row r="7" spans="1:6" s="94" customFormat="1" ht="47.25" customHeight="1">
      <c r="A7" s="468" t="s">
        <v>7</v>
      </c>
      <c r="B7" s="471"/>
      <c r="C7" s="472"/>
      <c r="D7" s="472"/>
      <c r="E7" s="465"/>
      <c r="F7" s="93"/>
    </row>
    <row r="8" spans="1:6" s="94" customFormat="1" ht="47.25" customHeight="1">
      <c r="A8" s="469"/>
      <c r="B8" s="471"/>
      <c r="C8" s="473"/>
      <c r="D8" s="473"/>
      <c r="E8" s="466"/>
      <c r="F8" s="95"/>
    </row>
    <row r="9" spans="1:6" s="94" customFormat="1" ht="47.25" customHeight="1">
      <c r="A9" s="470"/>
      <c r="B9" s="471"/>
      <c r="C9" s="474"/>
      <c r="D9" s="474"/>
      <c r="E9" s="467"/>
      <c r="F9" s="95"/>
    </row>
    <row r="10" spans="1:6" ht="20.25" customHeight="1">
      <c r="A10" s="96" t="s">
        <v>8</v>
      </c>
      <c r="B10" s="96"/>
      <c r="C10" s="12"/>
      <c r="D10" s="12"/>
      <c r="E10" s="12"/>
      <c r="F10" s="12"/>
    </row>
    <row r="11" spans="1:6" ht="20.25" customHeight="1">
      <c r="A11" s="96" t="s">
        <v>0</v>
      </c>
      <c r="B11" s="96"/>
      <c r="C11" s="12"/>
      <c r="D11" s="12"/>
      <c r="E11" s="12"/>
      <c r="F11" s="12"/>
    </row>
  </sheetData>
  <sheetProtection/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showZeros="0" tabSelected="1" zoomScalePageLayoutView="0" workbookViewId="0" topLeftCell="A1">
      <selection activeCell="B2" sqref="B1:B16384"/>
    </sheetView>
  </sheetViews>
  <sheetFormatPr defaultColWidth="9.00390625" defaultRowHeight="12.75"/>
  <cols>
    <col min="1" max="1" width="4.00390625" style="116" customWidth="1"/>
    <col min="2" max="2" width="43.125" style="0" customWidth="1"/>
    <col min="3" max="3" width="11.75390625" style="0" bestFit="1" customWidth="1"/>
    <col min="4" max="4" width="15.00390625" style="0" bestFit="1" customWidth="1"/>
    <col min="5" max="5" width="14.125" style="0" bestFit="1" customWidth="1"/>
    <col min="6" max="6" width="15.00390625" style="0" bestFit="1" customWidth="1"/>
    <col min="7" max="7" width="13.25390625" style="0" bestFit="1" customWidth="1"/>
    <col min="8" max="9" width="14.125" style="0" bestFit="1" customWidth="1"/>
    <col min="10" max="10" width="14.375" style="0" bestFit="1" customWidth="1"/>
    <col min="11" max="15" width="15.625" style="0" bestFit="1" customWidth="1"/>
  </cols>
  <sheetData>
    <row r="1" spans="1:15" ht="12.75">
      <c r="A1" s="508" t="s">
        <v>772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</row>
    <row r="3" spans="1:15" ht="12.75">
      <c r="A3" s="477" t="s">
        <v>50</v>
      </c>
      <c r="B3" s="477" t="s">
        <v>81</v>
      </c>
      <c r="C3" s="478"/>
      <c r="D3" s="479"/>
      <c r="E3" s="480" t="s">
        <v>758</v>
      </c>
      <c r="F3" s="478"/>
      <c r="G3" s="478"/>
      <c r="H3" s="478"/>
      <c r="I3" s="478"/>
      <c r="J3" s="114"/>
      <c r="K3" s="114"/>
      <c r="L3" s="114"/>
      <c r="M3" s="114"/>
      <c r="N3" s="114"/>
      <c r="O3" s="114"/>
    </row>
    <row r="4" spans="1:15" ht="25.5" customHeight="1">
      <c r="A4" s="477"/>
      <c r="B4" s="477"/>
      <c r="C4" s="97" t="s">
        <v>759</v>
      </c>
      <c r="D4" s="97" t="s">
        <v>760</v>
      </c>
      <c r="E4" s="97" t="s">
        <v>761</v>
      </c>
      <c r="F4" s="97" t="s">
        <v>762</v>
      </c>
      <c r="G4" s="97" t="s">
        <v>763</v>
      </c>
      <c r="H4" s="97" t="s">
        <v>764</v>
      </c>
      <c r="I4" s="230" t="s">
        <v>765</v>
      </c>
      <c r="J4" s="102" t="s">
        <v>766</v>
      </c>
      <c r="K4" s="102" t="s">
        <v>767</v>
      </c>
      <c r="L4" s="102" t="s">
        <v>768</v>
      </c>
      <c r="M4" s="102" t="s">
        <v>769</v>
      </c>
      <c r="N4" s="102" t="s">
        <v>770</v>
      </c>
      <c r="O4" s="102" t="s">
        <v>771</v>
      </c>
    </row>
    <row r="5" spans="1:15" ht="12.75">
      <c r="A5" s="98">
        <v>1</v>
      </c>
      <c r="B5" s="98">
        <v>2</v>
      </c>
      <c r="C5" s="98">
        <v>4</v>
      </c>
      <c r="D5" s="98">
        <v>5</v>
      </c>
      <c r="E5" s="98">
        <v>6</v>
      </c>
      <c r="F5" s="98">
        <v>7</v>
      </c>
      <c r="G5" s="98">
        <v>8</v>
      </c>
      <c r="H5" s="98">
        <v>9</v>
      </c>
      <c r="I5" s="481">
        <v>10</v>
      </c>
      <c r="J5" s="114"/>
      <c r="K5" s="114"/>
      <c r="L5" s="114"/>
      <c r="M5" s="114"/>
      <c r="N5" s="114"/>
      <c r="O5" s="114"/>
    </row>
    <row r="6" spans="1:15" ht="12.75">
      <c r="A6" s="99">
        <v>1</v>
      </c>
      <c r="B6" s="100" t="s">
        <v>119</v>
      </c>
      <c r="C6" s="101">
        <v>88977347</v>
      </c>
      <c r="D6" s="137">
        <f aca="true" t="shared" si="0" ref="D6:K6">D8+D13</f>
        <v>104859128</v>
      </c>
      <c r="E6" s="482">
        <f t="shared" si="0"/>
        <v>124015102</v>
      </c>
      <c r="F6" s="101">
        <f t="shared" si="0"/>
        <v>128945167</v>
      </c>
      <c r="G6" s="101">
        <f t="shared" si="0"/>
        <v>126873657</v>
      </c>
      <c r="H6" s="101">
        <f t="shared" si="0"/>
        <v>138600143</v>
      </c>
      <c r="I6" s="483">
        <f t="shared" si="0"/>
        <v>139700000</v>
      </c>
      <c r="J6" s="484">
        <f t="shared" si="0"/>
        <v>137400000</v>
      </c>
      <c r="K6" s="484">
        <f t="shared" si="0"/>
        <v>138900000</v>
      </c>
      <c r="L6" s="484">
        <f>L8+L13</f>
        <v>137500000</v>
      </c>
      <c r="M6" s="484">
        <f>M8+M13</f>
        <v>136500000</v>
      </c>
      <c r="N6" s="484">
        <f>N8+N13</f>
        <v>135200000</v>
      </c>
      <c r="O6" s="484">
        <f>O8+O13</f>
        <v>134500000</v>
      </c>
    </row>
    <row r="7" spans="1:15" ht="12.75">
      <c r="A7" s="102"/>
      <c r="B7" s="103" t="s">
        <v>120</v>
      </c>
      <c r="C7" s="104"/>
      <c r="D7" s="485"/>
      <c r="E7" s="485"/>
      <c r="F7" s="104"/>
      <c r="G7" s="104"/>
      <c r="H7" s="104"/>
      <c r="I7" s="486"/>
      <c r="J7" s="114"/>
      <c r="K7" s="114"/>
      <c r="L7" s="114"/>
      <c r="M7" s="114"/>
      <c r="N7" s="114"/>
      <c r="O7" s="114"/>
    </row>
    <row r="8" spans="1:15" ht="12.75">
      <c r="A8" s="106">
        <v>2</v>
      </c>
      <c r="B8" s="107" t="s">
        <v>121</v>
      </c>
      <c r="C8" s="108">
        <f aca="true" t="shared" si="1" ref="C8:K8">SUM(C10:C12)</f>
        <v>87223223</v>
      </c>
      <c r="D8" s="487">
        <f t="shared" si="1"/>
        <v>95181609</v>
      </c>
      <c r="E8" s="487">
        <f t="shared" si="1"/>
        <v>94707395</v>
      </c>
      <c r="F8" s="108">
        <f t="shared" si="1"/>
        <v>96683703</v>
      </c>
      <c r="G8" s="108">
        <f t="shared" si="1"/>
        <v>95873657</v>
      </c>
      <c r="H8" s="108">
        <f t="shared" si="1"/>
        <v>105600143</v>
      </c>
      <c r="I8" s="488">
        <f t="shared" si="1"/>
        <v>105700000</v>
      </c>
      <c r="J8" s="489">
        <f t="shared" si="1"/>
        <v>105400000</v>
      </c>
      <c r="K8" s="489">
        <f t="shared" si="1"/>
        <v>107700000</v>
      </c>
      <c r="L8" s="489">
        <f>SUM(L10:L12)</f>
        <v>106700000</v>
      </c>
      <c r="M8" s="489">
        <f>SUM(M10:M12)</f>
        <v>106500000</v>
      </c>
      <c r="N8" s="489">
        <f>SUM(N10:N12)</f>
        <v>105700000</v>
      </c>
      <c r="O8" s="489">
        <f>SUM(O10:O12)</f>
        <v>104000000</v>
      </c>
    </row>
    <row r="9" spans="1:15" ht="12.75">
      <c r="A9" s="102"/>
      <c r="B9" s="103" t="s">
        <v>120</v>
      </c>
      <c r="C9" s="104"/>
      <c r="D9" s="485"/>
      <c r="E9" s="485"/>
      <c r="F9" s="104"/>
      <c r="G9" s="104"/>
      <c r="H9" s="104"/>
      <c r="I9" s="486"/>
      <c r="J9" s="114"/>
      <c r="K9" s="114"/>
      <c r="L9" s="114"/>
      <c r="M9" s="114"/>
      <c r="N9" s="114"/>
      <c r="O9" s="114"/>
    </row>
    <row r="10" spans="1:15" ht="14.25">
      <c r="A10" s="102">
        <v>3</v>
      </c>
      <c r="B10" s="109" t="s">
        <v>122</v>
      </c>
      <c r="C10" s="110">
        <v>51844475</v>
      </c>
      <c r="D10" s="490">
        <v>63149866</v>
      </c>
      <c r="E10" s="490">
        <v>56276558</v>
      </c>
      <c r="F10" s="110">
        <v>58475248</v>
      </c>
      <c r="G10" s="110">
        <v>57173657</v>
      </c>
      <c r="H10" s="110">
        <v>63300143</v>
      </c>
      <c r="I10" s="491">
        <v>66000000</v>
      </c>
      <c r="J10" s="492">
        <v>65000000</v>
      </c>
      <c r="K10" s="493">
        <v>67000000</v>
      </c>
      <c r="L10" s="493">
        <v>65700000</v>
      </c>
      <c r="M10" s="493">
        <v>64900000</v>
      </c>
      <c r="N10" s="493">
        <v>64000000</v>
      </c>
      <c r="O10" s="493">
        <v>63500000</v>
      </c>
    </row>
    <row r="11" spans="1:15" ht="12.75">
      <c r="A11" s="102">
        <v>4</v>
      </c>
      <c r="B11" s="109" t="s">
        <v>123</v>
      </c>
      <c r="C11" s="110">
        <v>15932420</v>
      </c>
      <c r="D11" s="490">
        <v>19876163</v>
      </c>
      <c r="E11" s="490">
        <v>22153870</v>
      </c>
      <c r="F11" s="110">
        <v>22801062</v>
      </c>
      <c r="G11" s="110">
        <v>22500000</v>
      </c>
      <c r="H11" s="110">
        <v>24000000</v>
      </c>
      <c r="I11" s="491">
        <v>22500000</v>
      </c>
      <c r="J11" s="493">
        <v>23000000</v>
      </c>
      <c r="K11" s="493">
        <v>23200000</v>
      </c>
      <c r="L11" s="493">
        <v>23400000</v>
      </c>
      <c r="M11" s="493">
        <v>23600000</v>
      </c>
      <c r="N11" s="493">
        <v>23500000</v>
      </c>
      <c r="O11" s="493">
        <v>22000000</v>
      </c>
    </row>
    <row r="12" spans="1:15" ht="12.75">
      <c r="A12" s="102">
        <v>5</v>
      </c>
      <c r="B12" s="109" t="s">
        <v>124</v>
      </c>
      <c r="C12" s="110">
        <v>19446328</v>
      </c>
      <c r="D12" s="490">
        <v>12155580</v>
      </c>
      <c r="E12" s="490">
        <v>16276967</v>
      </c>
      <c r="F12" s="110">
        <v>15407393</v>
      </c>
      <c r="G12" s="110">
        <v>16200000</v>
      </c>
      <c r="H12" s="110">
        <v>18300000</v>
      </c>
      <c r="I12" s="491">
        <v>17200000</v>
      </c>
      <c r="J12" s="493">
        <v>17400000</v>
      </c>
      <c r="K12" s="493">
        <v>17500000</v>
      </c>
      <c r="L12" s="493">
        <v>17600000</v>
      </c>
      <c r="M12" s="493">
        <v>18000000</v>
      </c>
      <c r="N12" s="493">
        <v>18200000</v>
      </c>
      <c r="O12" s="493">
        <v>18500000</v>
      </c>
    </row>
    <row r="13" spans="1:15" ht="12.75">
      <c r="A13" s="106">
        <v>6</v>
      </c>
      <c r="B13" s="107" t="s">
        <v>125</v>
      </c>
      <c r="C13" s="112">
        <v>1754124</v>
      </c>
      <c r="D13" s="494">
        <v>9677519</v>
      </c>
      <c r="E13" s="494">
        <f>SUM(E15+E16)</f>
        <v>29307707</v>
      </c>
      <c r="F13" s="495">
        <f aca="true" t="shared" si="2" ref="F13:K13">SUM(F15:F16)</f>
        <v>32261464</v>
      </c>
      <c r="G13" s="112">
        <f t="shared" si="2"/>
        <v>31000000</v>
      </c>
      <c r="H13" s="112">
        <f t="shared" si="2"/>
        <v>33000000</v>
      </c>
      <c r="I13" s="496">
        <f t="shared" si="2"/>
        <v>34000000</v>
      </c>
      <c r="J13" s="497">
        <f t="shared" si="2"/>
        <v>32000000</v>
      </c>
      <c r="K13" s="497">
        <f t="shared" si="2"/>
        <v>31200000</v>
      </c>
      <c r="L13" s="497">
        <f>SUM(L15:L16)</f>
        <v>30800000</v>
      </c>
      <c r="M13" s="497">
        <f>SUM(M15:M16)</f>
        <v>30000000</v>
      </c>
      <c r="N13" s="497">
        <f>SUM(N15:N16)</f>
        <v>29500000</v>
      </c>
      <c r="O13" s="497">
        <f>SUM(O15:O16)</f>
        <v>30500000</v>
      </c>
    </row>
    <row r="14" spans="1:15" ht="12.75">
      <c r="A14" s="102"/>
      <c r="B14" s="103" t="s">
        <v>126</v>
      </c>
      <c r="C14" s="110"/>
      <c r="D14" s="490"/>
      <c r="E14" s="490"/>
      <c r="F14" s="110"/>
      <c r="G14" s="110"/>
      <c r="H14" s="110"/>
      <c r="I14" s="491"/>
      <c r="J14" s="114"/>
      <c r="K14" s="114"/>
      <c r="L14" s="114"/>
      <c r="M14" s="114"/>
      <c r="N14" s="114"/>
      <c r="O14" s="114"/>
    </row>
    <row r="15" spans="1:15" ht="12.75">
      <c r="A15" s="102">
        <v>7</v>
      </c>
      <c r="B15" s="109" t="s">
        <v>127</v>
      </c>
      <c r="C15" s="110">
        <v>1754124</v>
      </c>
      <c r="D15" s="490">
        <v>6391453</v>
      </c>
      <c r="E15" s="490">
        <v>7649400</v>
      </c>
      <c r="F15" s="110">
        <v>9180000</v>
      </c>
      <c r="G15" s="110">
        <v>6000000</v>
      </c>
      <c r="H15" s="110">
        <v>7000000</v>
      </c>
      <c r="I15" s="491">
        <v>7000000</v>
      </c>
      <c r="J15" s="492">
        <v>6000000</v>
      </c>
      <c r="K15" s="493">
        <v>6200000</v>
      </c>
      <c r="L15" s="493">
        <v>6300000</v>
      </c>
      <c r="M15" s="493">
        <v>5000000</v>
      </c>
      <c r="N15" s="493">
        <v>4000000</v>
      </c>
      <c r="O15" s="493">
        <v>4500000</v>
      </c>
    </row>
    <row r="16" spans="1:15" ht="12.75">
      <c r="A16" s="102">
        <v>8</v>
      </c>
      <c r="B16" s="109" t="s">
        <v>128</v>
      </c>
      <c r="C16" s="110"/>
      <c r="D16" s="490">
        <v>3286066</v>
      </c>
      <c r="E16" s="490">
        <v>21658307</v>
      </c>
      <c r="F16" s="110">
        <v>23081464</v>
      </c>
      <c r="G16" s="110">
        <v>25000000</v>
      </c>
      <c r="H16" s="110">
        <v>26000000</v>
      </c>
      <c r="I16" s="491">
        <v>27000000</v>
      </c>
      <c r="J16" s="492">
        <v>26000000</v>
      </c>
      <c r="K16" s="493">
        <v>25000000</v>
      </c>
      <c r="L16" s="493">
        <v>24500000</v>
      </c>
      <c r="M16" s="493">
        <v>25000000</v>
      </c>
      <c r="N16" s="493">
        <v>25500000</v>
      </c>
      <c r="O16" s="493">
        <v>26000000</v>
      </c>
    </row>
    <row r="17" spans="1:15" ht="12.75">
      <c r="A17" s="99">
        <v>9</v>
      </c>
      <c r="B17" s="100" t="s">
        <v>129</v>
      </c>
      <c r="C17" s="101">
        <f aca="true" t="shared" si="3" ref="C17:H17">C19+C23</f>
        <v>89862469</v>
      </c>
      <c r="D17" s="137">
        <f t="shared" si="3"/>
        <v>107138507</v>
      </c>
      <c r="E17" s="482">
        <f t="shared" si="3"/>
        <v>120058652</v>
      </c>
      <c r="F17" s="101">
        <f t="shared" si="3"/>
        <v>168509175</v>
      </c>
      <c r="G17" s="101">
        <f t="shared" si="3"/>
        <v>133000000</v>
      </c>
      <c r="H17" s="101">
        <f t="shared" si="3"/>
        <v>130000000</v>
      </c>
      <c r="I17" s="483">
        <f aca="true" t="shared" si="4" ref="I17:O17">SUM(I19+I23)</f>
        <v>130000000</v>
      </c>
      <c r="J17" s="484">
        <f t="shared" si="4"/>
        <v>129456992</v>
      </c>
      <c r="K17" s="484">
        <f t="shared" si="4"/>
        <v>130900000</v>
      </c>
      <c r="L17" s="484">
        <f t="shared" si="4"/>
        <v>128500000</v>
      </c>
      <c r="M17" s="484">
        <f t="shared" si="4"/>
        <v>128500000</v>
      </c>
      <c r="N17" s="484">
        <f t="shared" si="4"/>
        <v>128000000</v>
      </c>
      <c r="O17" s="484">
        <f t="shared" si="4"/>
        <v>126000000</v>
      </c>
    </row>
    <row r="18" spans="1:15" ht="12.75">
      <c r="A18" s="102"/>
      <c r="B18" s="103" t="s">
        <v>120</v>
      </c>
      <c r="C18" s="104"/>
      <c r="D18" s="485"/>
      <c r="E18" s="485"/>
      <c r="F18" s="104"/>
      <c r="G18" s="104"/>
      <c r="H18" s="104"/>
      <c r="I18" s="486"/>
      <c r="J18" s="114"/>
      <c r="K18" s="114"/>
      <c r="L18" s="114"/>
      <c r="M18" s="114"/>
      <c r="N18" s="114"/>
      <c r="O18" s="114"/>
    </row>
    <row r="19" spans="1:15" ht="12.75">
      <c r="A19" s="106">
        <v>10</v>
      </c>
      <c r="B19" s="107" t="s">
        <v>130</v>
      </c>
      <c r="C19" s="112">
        <v>77358075</v>
      </c>
      <c r="D19" s="494">
        <v>89647912</v>
      </c>
      <c r="E19" s="494">
        <v>90558652</v>
      </c>
      <c r="F19" s="112">
        <v>106798999</v>
      </c>
      <c r="G19" s="112">
        <v>92000000</v>
      </c>
      <c r="H19" s="112">
        <v>92000000</v>
      </c>
      <c r="I19" s="496">
        <v>95000000</v>
      </c>
      <c r="J19" s="497">
        <v>96583335</v>
      </c>
      <c r="K19" s="498">
        <v>97900000</v>
      </c>
      <c r="L19" s="498">
        <v>98500000</v>
      </c>
      <c r="M19" s="498">
        <v>99500000</v>
      </c>
      <c r="N19" s="499">
        <v>100000000</v>
      </c>
      <c r="O19" s="499">
        <v>101000000</v>
      </c>
    </row>
    <row r="20" spans="1:15" ht="12.75">
      <c r="A20" s="102"/>
      <c r="B20" s="103" t="s">
        <v>126</v>
      </c>
      <c r="C20" s="110"/>
      <c r="D20" s="490"/>
      <c r="E20" s="490"/>
      <c r="F20" s="110"/>
      <c r="G20" s="110"/>
      <c r="H20" s="110"/>
      <c r="I20" s="491"/>
      <c r="J20" s="114"/>
      <c r="K20" s="114"/>
      <c r="L20" s="114"/>
      <c r="M20" s="114"/>
      <c r="N20" s="114"/>
      <c r="O20" s="114"/>
    </row>
    <row r="21" spans="1:15" ht="12.75">
      <c r="A21" s="102">
        <v>11</v>
      </c>
      <c r="B21" s="109" t="s">
        <v>131</v>
      </c>
      <c r="C21" s="110">
        <v>351984</v>
      </c>
      <c r="D21" s="490">
        <v>686691</v>
      </c>
      <c r="E21" s="490">
        <v>650000</v>
      </c>
      <c r="F21" s="110">
        <v>800000</v>
      </c>
      <c r="G21" s="110">
        <v>500000</v>
      </c>
      <c r="H21" s="110">
        <v>450000</v>
      </c>
      <c r="I21" s="491">
        <v>450000</v>
      </c>
      <c r="J21" s="493">
        <v>500000</v>
      </c>
      <c r="K21" s="493">
        <v>500000</v>
      </c>
      <c r="L21" s="493">
        <v>500000</v>
      </c>
      <c r="M21" s="493">
        <v>500000</v>
      </c>
      <c r="N21" s="493">
        <v>500000</v>
      </c>
      <c r="O21" s="493">
        <v>500000</v>
      </c>
    </row>
    <row r="22" spans="1:15" ht="12.75">
      <c r="A22" s="102">
        <v>12</v>
      </c>
      <c r="B22" s="109" t="s">
        <v>132</v>
      </c>
      <c r="C22" s="110"/>
      <c r="D22" s="490">
        <v>79668</v>
      </c>
      <c r="E22" s="490">
        <v>2577000</v>
      </c>
      <c r="F22" s="110">
        <v>2033000</v>
      </c>
      <c r="G22" s="110">
        <v>2032678</v>
      </c>
      <c r="H22" s="110">
        <v>809680</v>
      </c>
      <c r="I22" s="491">
        <v>767850</v>
      </c>
      <c r="J22" s="493">
        <v>724761</v>
      </c>
      <c r="K22" s="493">
        <v>689224</v>
      </c>
      <c r="L22" s="493">
        <v>653423</v>
      </c>
      <c r="M22" s="493">
        <v>157740</v>
      </c>
      <c r="N22" s="493"/>
      <c r="O22" s="493"/>
    </row>
    <row r="23" spans="1:15" ht="12.75">
      <c r="A23" s="106">
        <v>13</v>
      </c>
      <c r="B23" s="107" t="s">
        <v>133</v>
      </c>
      <c r="C23" s="112">
        <v>12504394</v>
      </c>
      <c r="D23" s="494">
        <v>17490595</v>
      </c>
      <c r="E23" s="494">
        <v>29500000</v>
      </c>
      <c r="F23" s="112">
        <v>61710176</v>
      </c>
      <c r="G23" s="112">
        <v>41000000</v>
      </c>
      <c r="H23" s="112">
        <v>38000000</v>
      </c>
      <c r="I23" s="496">
        <v>35000000</v>
      </c>
      <c r="J23" s="500">
        <v>32873657</v>
      </c>
      <c r="K23" s="498">
        <v>33000000</v>
      </c>
      <c r="L23" s="498">
        <v>30000000</v>
      </c>
      <c r="M23" s="498">
        <v>29000000</v>
      </c>
      <c r="N23" s="498">
        <v>28000000</v>
      </c>
      <c r="O23" s="498">
        <v>25000000</v>
      </c>
    </row>
    <row r="24" spans="1:15" ht="12.75">
      <c r="A24" s="102">
        <v>14</v>
      </c>
      <c r="B24" s="113" t="s">
        <v>134</v>
      </c>
      <c r="C24" s="104">
        <f>C6-C17</f>
        <v>-885122</v>
      </c>
      <c r="D24" s="485">
        <f>D6-D17</f>
        <v>-2279379</v>
      </c>
      <c r="E24" s="501">
        <f>E6-E17</f>
        <v>3956450</v>
      </c>
      <c r="F24" s="104">
        <f>F6-F17</f>
        <v>-39564008</v>
      </c>
      <c r="G24" s="104">
        <f>G6-G17</f>
        <v>-6126343</v>
      </c>
      <c r="H24" s="104">
        <f>H6-H17:J17</f>
        <v>8600143</v>
      </c>
      <c r="I24" s="486">
        <f>I6-I17:K17</f>
        <v>9700000</v>
      </c>
      <c r="J24" s="502">
        <f>J6-J17:O17</f>
        <v>7943008</v>
      </c>
      <c r="K24" s="502">
        <f>K6-K17:R17</f>
        <v>8000000</v>
      </c>
      <c r="L24" s="502">
        <f>L6-L17:S17</f>
        <v>9000000</v>
      </c>
      <c r="M24" s="502">
        <f>M6-M17:T17</f>
        <v>8000000</v>
      </c>
      <c r="N24" s="502">
        <f>N6-N17:U17</f>
        <v>7200000</v>
      </c>
      <c r="O24" s="503">
        <f>O6-O17:V17</f>
        <v>8500000</v>
      </c>
    </row>
    <row r="25" spans="1:15" ht="12.75">
      <c r="A25" s="102">
        <v>15</v>
      </c>
      <c r="B25" s="113" t="s">
        <v>135</v>
      </c>
      <c r="C25" s="104">
        <v>3176699</v>
      </c>
      <c r="D25" s="485">
        <f aca="true" t="shared" si="5" ref="D25:K25">D26-D42</f>
        <v>5875577</v>
      </c>
      <c r="E25" s="485">
        <f t="shared" si="5"/>
        <v>7480016</v>
      </c>
      <c r="F25" s="104">
        <f t="shared" si="5"/>
        <v>39564008</v>
      </c>
      <c r="G25" s="104">
        <f>G26-G42</f>
        <v>6853328</v>
      </c>
      <c r="H25" s="104">
        <f t="shared" si="5"/>
        <v>-8556672</v>
      </c>
      <c r="I25" s="486">
        <f t="shared" si="5"/>
        <v>-9666672</v>
      </c>
      <c r="J25" s="503">
        <f t="shared" si="5"/>
        <v>-7666668</v>
      </c>
      <c r="K25" s="503">
        <f t="shared" si="5"/>
        <v>-7666668</v>
      </c>
      <c r="L25" s="503">
        <f>L26-L42</f>
        <v>-7416667</v>
      </c>
      <c r="M25" s="503">
        <f>M26-M42</f>
        <v>-8000000</v>
      </c>
      <c r="N25" s="503">
        <f>N26-N42</f>
        <v>-7000000</v>
      </c>
      <c r="O25" s="503">
        <f>O26-O42</f>
        <v>-7124005</v>
      </c>
    </row>
    <row r="26" spans="1:15" ht="14.25">
      <c r="A26" s="102">
        <v>16</v>
      </c>
      <c r="B26" s="113" t="s">
        <v>136</v>
      </c>
      <c r="C26" s="104">
        <f aca="true" t="shared" si="6" ref="C26:K26">C28+C31+C32+C33+C36+C39+C40+C41</f>
        <v>9013699</v>
      </c>
      <c r="D26" s="485">
        <f t="shared" si="6"/>
        <v>12001577</v>
      </c>
      <c r="E26" s="485">
        <f>E28+E31+E32+E33+E36+E39+E40+E41</f>
        <v>10120000</v>
      </c>
      <c r="F26" s="104">
        <f>F28+F31+F32+F33+F36+F39+F40+F41</f>
        <v>44614005</v>
      </c>
      <c r="G26" s="104">
        <f t="shared" si="6"/>
        <v>11120000</v>
      </c>
      <c r="H26" s="104">
        <f t="shared" si="6"/>
        <v>110000</v>
      </c>
      <c r="I26" s="486">
        <f t="shared" si="6"/>
        <v>0</v>
      </c>
      <c r="J26" s="104">
        <f t="shared" si="6"/>
        <v>0</v>
      </c>
      <c r="K26" s="104">
        <f t="shared" si="6"/>
        <v>0</v>
      </c>
      <c r="L26" s="104">
        <f>L28+L31+L32+L33+L36+L39+L40+L41</f>
        <v>0</v>
      </c>
      <c r="M26" s="104"/>
      <c r="N26" s="104"/>
      <c r="O26" s="104"/>
    </row>
    <row r="27" spans="1:15" ht="12.75">
      <c r="A27" s="102"/>
      <c r="B27" s="103" t="s">
        <v>120</v>
      </c>
      <c r="C27" s="104"/>
      <c r="D27" s="485"/>
      <c r="E27" s="485"/>
      <c r="F27" s="104"/>
      <c r="G27" s="104"/>
      <c r="H27" s="104"/>
      <c r="I27" s="486"/>
      <c r="J27" s="114"/>
      <c r="K27" s="114"/>
      <c r="L27" s="114"/>
      <c r="M27" s="114"/>
      <c r="N27" s="114"/>
      <c r="O27" s="114"/>
    </row>
    <row r="28" spans="1:15" ht="12.75">
      <c r="A28" s="102">
        <v>17</v>
      </c>
      <c r="B28" s="103" t="s">
        <v>137</v>
      </c>
      <c r="C28" s="110">
        <v>3600000</v>
      </c>
      <c r="D28" s="490">
        <v>9000000</v>
      </c>
      <c r="E28" s="490">
        <v>10000000</v>
      </c>
      <c r="F28" s="110">
        <v>41124005</v>
      </c>
      <c r="G28" s="110">
        <v>11000000</v>
      </c>
      <c r="H28" s="110"/>
      <c r="I28" s="491">
        <v>0</v>
      </c>
      <c r="J28" s="114"/>
      <c r="K28" s="114"/>
      <c r="L28" s="114"/>
      <c r="M28" s="114"/>
      <c r="N28" s="114"/>
      <c r="O28" s="114"/>
    </row>
    <row r="29" spans="1:15" ht="12.75">
      <c r="A29" s="102"/>
      <c r="B29" s="103" t="s">
        <v>5</v>
      </c>
      <c r="C29" s="110"/>
      <c r="D29" s="490"/>
      <c r="E29" s="490"/>
      <c r="F29" s="110"/>
      <c r="G29" s="110"/>
      <c r="H29" s="110"/>
      <c r="I29" s="491"/>
      <c r="J29" s="114"/>
      <c r="K29" s="114"/>
      <c r="L29" s="114"/>
      <c r="M29" s="114"/>
      <c r="N29" s="114"/>
      <c r="O29" s="114"/>
    </row>
    <row r="30" spans="1:15" ht="51">
      <c r="A30" s="102">
        <v>18</v>
      </c>
      <c r="B30" s="103" t="s">
        <v>138</v>
      </c>
      <c r="C30" s="110"/>
      <c r="D30" s="490"/>
      <c r="E30" s="490"/>
      <c r="F30" s="110">
        <v>17207090</v>
      </c>
      <c r="G30" s="110">
        <v>10628720</v>
      </c>
      <c r="H30" s="110"/>
      <c r="I30" s="491"/>
      <c r="J30" s="114"/>
      <c r="K30" s="114"/>
      <c r="L30" s="114"/>
      <c r="M30" s="114"/>
      <c r="N30" s="114"/>
      <c r="O30" s="114"/>
    </row>
    <row r="31" spans="1:15" ht="12.75">
      <c r="A31" s="102">
        <v>19</v>
      </c>
      <c r="B31" s="103" t="s">
        <v>139</v>
      </c>
      <c r="C31" s="110">
        <v>30000</v>
      </c>
      <c r="D31" s="490">
        <v>120000</v>
      </c>
      <c r="E31" s="490">
        <v>120000</v>
      </c>
      <c r="F31" s="110">
        <v>120000</v>
      </c>
      <c r="G31" s="110">
        <v>120000</v>
      </c>
      <c r="H31" s="110">
        <v>110000</v>
      </c>
      <c r="I31" s="491"/>
      <c r="J31" s="114"/>
      <c r="K31" s="114"/>
      <c r="L31" s="114"/>
      <c r="M31" s="114"/>
      <c r="N31" s="114"/>
      <c r="O31" s="114"/>
    </row>
    <row r="32" spans="1:15" ht="12.75">
      <c r="A32" s="102">
        <v>20</v>
      </c>
      <c r="B32" s="103" t="s">
        <v>140</v>
      </c>
      <c r="C32" s="110"/>
      <c r="D32" s="490"/>
      <c r="E32" s="490"/>
      <c r="F32" s="110"/>
      <c r="G32" s="110"/>
      <c r="H32" s="110"/>
      <c r="I32" s="491"/>
      <c r="J32" s="114"/>
      <c r="K32" s="114"/>
      <c r="L32" s="114"/>
      <c r="M32" s="114"/>
      <c r="N32" s="114"/>
      <c r="O32" s="114"/>
    </row>
    <row r="33" spans="1:15" ht="12.75">
      <c r="A33" s="102">
        <v>21</v>
      </c>
      <c r="B33" s="103" t="s">
        <v>141</v>
      </c>
      <c r="C33" s="110"/>
      <c r="D33" s="490"/>
      <c r="E33" s="490"/>
      <c r="F33" s="110"/>
      <c r="G33" s="110"/>
      <c r="H33" s="110"/>
      <c r="I33" s="491"/>
      <c r="J33" s="114"/>
      <c r="K33" s="114"/>
      <c r="L33" s="114"/>
      <c r="M33" s="114"/>
      <c r="N33" s="114"/>
      <c r="O33" s="114"/>
    </row>
    <row r="34" spans="1:15" ht="12.75">
      <c r="A34" s="102"/>
      <c r="B34" s="103" t="s">
        <v>5</v>
      </c>
      <c r="C34" s="110"/>
      <c r="D34" s="490"/>
      <c r="E34" s="490"/>
      <c r="F34" s="110"/>
      <c r="G34" s="110"/>
      <c r="H34" s="110"/>
      <c r="I34" s="491"/>
      <c r="J34" s="114"/>
      <c r="K34" s="114"/>
      <c r="L34" s="114"/>
      <c r="M34" s="114"/>
      <c r="N34" s="114"/>
      <c r="O34" s="114"/>
    </row>
    <row r="35" spans="1:15" ht="51">
      <c r="A35" s="102">
        <v>22</v>
      </c>
      <c r="B35" s="103" t="s">
        <v>138</v>
      </c>
      <c r="C35" s="110"/>
      <c r="D35" s="490"/>
      <c r="E35" s="490"/>
      <c r="F35" s="110"/>
      <c r="G35" s="110"/>
      <c r="H35" s="110"/>
      <c r="I35" s="491"/>
      <c r="J35" s="114"/>
      <c r="K35" s="114"/>
      <c r="L35" s="114"/>
      <c r="M35" s="114"/>
      <c r="N35" s="114"/>
      <c r="O35" s="114"/>
    </row>
    <row r="36" spans="1:15" ht="25.5">
      <c r="A36" s="102">
        <v>23</v>
      </c>
      <c r="B36" s="103" t="s">
        <v>142</v>
      </c>
      <c r="C36" s="110"/>
      <c r="D36" s="490"/>
      <c r="E36" s="490"/>
      <c r="F36" s="110"/>
      <c r="G36" s="110"/>
      <c r="H36" s="110"/>
      <c r="I36" s="491"/>
      <c r="J36" s="114"/>
      <c r="K36" s="114"/>
      <c r="L36" s="114"/>
      <c r="M36" s="114"/>
      <c r="N36" s="114"/>
      <c r="O36" s="114"/>
    </row>
    <row r="37" spans="1:15" ht="12.75">
      <c r="A37" s="102"/>
      <c r="B37" s="103" t="s">
        <v>5</v>
      </c>
      <c r="C37" s="110"/>
      <c r="D37" s="490"/>
      <c r="E37" s="490"/>
      <c r="F37" s="110"/>
      <c r="G37" s="110"/>
      <c r="H37" s="110"/>
      <c r="I37" s="491"/>
      <c r="J37" s="114"/>
      <c r="K37" s="114"/>
      <c r="L37" s="114"/>
      <c r="M37" s="114"/>
      <c r="N37" s="114"/>
      <c r="O37" s="114"/>
    </row>
    <row r="38" spans="1:15" ht="51">
      <c r="A38" s="102">
        <v>24</v>
      </c>
      <c r="B38" s="103" t="s">
        <v>138</v>
      </c>
      <c r="C38" s="110"/>
      <c r="D38" s="490"/>
      <c r="E38" s="490"/>
      <c r="F38" s="110"/>
      <c r="G38" s="110"/>
      <c r="H38" s="110"/>
      <c r="I38" s="491"/>
      <c r="J38" s="114"/>
      <c r="K38" s="114"/>
      <c r="L38" s="114"/>
      <c r="M38" s="114"/>
      <c r="N38" s="114"/>
      <c r="O38" s="114"/>
    </row>
    <row r="39" spans="1:15" ht="12.75">
      <c r="A39" s="102">
        <v>25</v>
      </c>
      <c r="B39" s="114" t="s">
        <v>143</v>
      </c>
      <c r="C39" s="110"/>
      <c r="D39" s="490"/>
      <c r="E39" s="490"/>
      <c r="F39" s="110"/>
      <c r="G39" s="110"/>
      <c r="H39" s="110"/>
      <c r="I39" s="491"/>
      <c r="J39" s="114"/>
      <c r="K39" s="114"/>
      <c r="L39" s="114"/>
      <c r="M39" s="114"/>
      <c r="N39" s="114"/>
      <c r="O39" s="114"/>
    </row>
    <row r="40" spans="1:15" ht="12.75">
      <c r="A40" s="102">
        <v>26</v>
      </c>
      <c r="B40" s="103" t="s">
        <v>144</v>
      </c>
      <c r="C40" s="110">
        <v>5383699</v>
      </c>
      <c r="D40" s="490">
        <v>2881577</v>
      </c>
      <c r="E40" s="490"/>
      <c r="F40" s="110">
        <v>3370000</v>
      </c>
      <c r="G40" s="110"/>
      <c r="H40" s="110"/>
      <c r="I40" s="491"/>
      <c r="J40" s="114"/>
      <c r="K40" s="114"/>
      <c r="L40" s="114"/>
      <c r="M40" s="114"/>
      <c r="N40" s="114"/>
      <c r="O40" s="114"/>
    </row>
    <row r="41" spans="1:15" ht="12.75">
      <c r="A41" s="102">
        <v>27</v>
      </c>
      <c r="B41" s="103" t="s">
        <v>145</v>
      </c>
      <c r="C41" s="110"/>
      <c r="D41" s="490"/>
      <c r="E41" s="490"/>
      <c r="F41" s="110"/>
      <c r="G41" s="110"/>
      <c r="H41" s="110"/>
      <c r="I41" s="491"/>
      <c r="J41" s="114"/>
      <c r="K41" s="114"/>
      <c r="L41" s="114"/>
      <c r="M41" s="114"/>
      <c r="N41" s="114"/>
      <c r="O41" s="114"/>
    </row>
    <row r="42" spans="1:15" ht="14.25">
      <c r="A42" s="102">
        <v>28</v>
      </c>
      <c r="B42" s="113" t="s">
        <v>146</v>
      </c>
      <c r="C42" s="104">
        <f aca="true" t="shared" si="7" ref="C42:K42">C44+C47+C48+C49+C52+C55</f>
        <v>5837000</v>
      </c>
      <c r="D42" s="485">
        <f t="shared" si="7"/>
        <v>6126000</v>
      </c>
      <c r="E42" s="485">
        <f t="shared" si="7"/>
        <v>2639984</v>
      </c>
      <c r="F42" s="104">
        <f t="shared" si="7"/>
        <v>5049997</v>
      </c>
      <c r="G42" s="104">
        <f t="shared" si="7"/>
        <v>4266672</v>
      </c>
      <c r="H42" s="104">
        <f t="shared" si="7"/>
        <v>8666672</v>
      </c>
      <c r="I42" s="486">
        <f>I44+I47+I48+I49+I52+I55</f>
        <v>9666672</v>
      </c>
      <c r="J42" s="503">
        <f t="shared" si="7"/>
        <v>7666668</v>
      </c>
      <c r="K42" s="503">
        <f t="shared" si="7"/>
        <v>7666668</v>
      </c>
      <c r="L42" s="503">
        <f>L44+L47+L48+L49+L52+L55</f>
        <v>7416667</v>
      </c>
      <c r="M42" s="503">
        <f>M44+M47+M48+M49+M52+M55</f>
        <v>8000000</v>
      </c>
      <c r="N42" s="503">
        <f>N44+N47+N48+N49+N52+N55</f>
        <v>7000000</v>
      </c>
      <c r="O42" s="503">
        <f>O44+O47+O48+O49+O52+O55</f>
        <v>7124005</v>
      </c>
    </row>
    <row r="43" spans="1:15" ht="12.75">
      <c r="A43" s="102"/>
      <c r="B43" s="103" t="s">
        <v>120</v>
      </c>
      <c r="C43" s="104"/>
      <c r="D43" s="485"/>
      <c r="E43" s="485"/>
      <c r="F43" s="104"/>
      <c r="G43" s="104"/>
      <c r="H43" s="104"/>
      <c r="I43" s="486"/>
      <c r="J43" s="114"/>
      <c r="K43" s="114"/>
      <c r="L43" s="114"/>
      <c r="M43" s="114"/>
      <c r="N43" s="114"/>
      <c r="O43" s="114"/>
    </row>
    <row r="44" spans="1:15" ht="12.75">
      <c r="A44" s="102">
        <v>29</v>
      </c>
      <c r="B44" s="103" t="s">
        <v>147</v>
      </c>
      <c r="C44" s="110">
        <v>5217000</v>
      </c>
      <c r="D44" s="490">
        <v>6126000</v>
      </c>
      <c r="E44" s="490">
        <v>2639984</v>
      </c>
      <c r="F44" s="110">
        <v>5049997</v>
      </c>
      <c r="G44" s="110">
        <v>4266672</v>
      </c>
      <c r="H44" s="110">
        <v>8666672</v>
      </c>
      <c r="I44" s="491">
        <v>9666672</v>
      </c>
      <c r="J44" s="493">
        <v>7666668</v>
      </c>
      <c r="K44" s="102">
        <v>7666668</v>
      </c>
      <c r="L44" s="102">
        <v>7416667</v>
      </c>
      <c r="M44" s="102">
        <v>8000000</v>
      </c>
      <c r="N44" s="102">
        <v>7000000</v>
      </c>
      <c r="O44" s="102">
        <v>7124005</v>
      </c>
    </row>
    <row r="45" spans="1:15" ht="12.75">
      <c r="A45" s="102"/>
      <c r="B45" s="103" t="s">
        <v>5</v>
      </c>
      <c r="C45" s="110"/>
      <c r="D45" s="490"/>
      <c r="E45" s="490"/>
      <c r="F45" s="110"/>
      <c r="G45" s="110"/>
      <c r="H45" s="110"/>
      <c r="I45" s="491"/>
      <c r="J45" s="114"/>
      <c r="K45" s="114"/>
      <c r="L45" s="114"/>
      <c r="M45" s="114"/>
      <c r="N45" s="114"/>
      <c r="O45" s="114"/>
    </row>
    <row r="46" spans="1:15" ht="51">
      <c r="A46" s="102">
        <v>30</v>
      </c>
      <c r="B46" s="103" t="s">
        <v>138</v>
      </c>
      <c r="C46" s="110"/>
      <c r="D46" s="490"/>
      <c r="E46" s="490"/>
      <c r="F46" s="110"/>
      <c r="G46" s="110"/>
      <c r="H46" s="110"/>
      <c r="I46" s="491"/>
      <c r="J46" s="114"/>
      <c r="K46" s="114"/>
      <c r="L46" s="114"/>
      <c r="M46" s="114"/>
      <c r="N46" s="114"/>
      <c r="O46" s="114"/>
    </row>
    <row r="47" spans="1:15" ht="12.75">
      <c r="A47" s="102">
        <v>31</v>
      </c>
      <c r="B47" s="103" t="s">
        <v>148</v>
      </c>
      <c r="C47" s="110">
        <v>620000</v>
      </c>
      <c r="D47" s="490"/>
      <c r="E47" s="490"/>
      <c r="F47" s="110"/>
      <c r="G47" s="110"/>
      <c r="H47" s="110"/>
      <c r="I47" s="491"/>
      <c r="J47" s="114"/>
      <c r="K47" s="114"/>
      <c r="L47" s="114"/>
      <c r="M47" s="114"/>
      <c r="N47" s="114"/>
      <c r="O47" s="114"/>
    </row>
    <row r="48" spans="1:15" ht="12.75">
      <c r="A48" s="102">
        <v>32</v>
      </c>
      <c r="B48" s="103" t="s">
        <v>149</v>
      </c>
      <c r="C48" s="110"/>
      <c r="D48" s="490"/>
      <c r="E48" s="490"/>
      <c r="F48" s="110"/>
      <c r="G48" s="110"/>
      <c r="H48" s="110"/>
      <c r="I48" s="491"/>
      <c r="J48" s="114"/>
      <c r="K48" s="114"/>
      <c r="L48" s="114"/>
      <c r="M48" s="114"/>
      <c r="N48" s="114"/>
      <c r="O48" s="114"/>
    </row>
    <row r="49" spans="1:15" ht="12.75">
      <c r="A49" s="102">
        <v>33</v>
      </c>
      <c r="B49" s="103" t="s">
        <v>150</v>
      </c>
      <c r="C49" s="110"/>
      <c r="D49" s="490"/>
      <c r="E49" s="490"/>
      <c r="F49" s="110"/>
      <c r="G49" s="110"/>
      <c r="H49" s="110"/>
      <c r="I49" s="491"/>
      <c r="J49" s="492"/>
      <c r="K49" s="492"/>
      <c r="L49" s="492"/>
      <c r="M49" s="492"/>
      <c r="N49" s="492"/>
      <c r="O49" s="492"/>
    </row>
    <row r="50" spans="1:15" ht="12.75">
      <c r="A50" s="102"/>
      <c r="B50" s="103" t="s">
        <v>5</v>
      </c>
      <c r="C50" s="110"/>
      <c r="D50" s="490"/>
      <c r="E50" s="490"/>
      <c r="F50" s="110"/>
      <c r="G50" s="110"/>
      <c r="H50" s="110"/>
      <c r="I50" s="491"/>
      <c r="J50" s="492"/>
      <c r="K50" s="492"/>
      <c r="L50" s="492"/>
      <c r="M50" s="492"/>
      <c r="N50" s="492"/>
      <c r="O50" s="492"/>
    </row>
    <row r="51" spans="1:15" ht="51">
      <c r="A51" s="102">
        <v>34</v>
      </c>
      <c r="B51" s="103" t="s">
        <v>138</v>
      </c>
      <c r="C51" s="110"/>
      <c r="D51" s="490"/>
      <c r="E51" s="490"/>
      <c r="F51" s="110"/>
      <c r="G51" s="110"/>
      <c r="H51" s="110"/>
      <c r="I51" s="491"/>
      <c r="J51" s="492"/>
      <c r="K51" s="492"/>
      <c r="L51" s="492"/>
      <c r="M51" s="492"/>
      <c r="N51" s="492"/>
      <c r="O51" s="492"/>
    </row>
    <row r="52" spans="1:15" ht="12.75">
      <c r="A52" s="102">
        <v>35</v>
      </c>
      <c r="B52" s="103" t="s">
        <v>151</v>
      </c>
      <c r="C52" s="110"/>
      <c r="D52" s="490"/>
      <c r="E52" s="490"/>
      <c r="F52" s="110"/>
      <c r="G52" s="110"/>
      <c r="H52" s="110"/>
      <c r="I52" s="491"/>
      <c r="J52" s="493"/>
      <c r="K52" s="493"/>
      <c r="L52" s="493"/>
      <c r="M52" s="493"/>
      <c r="N52" s="493"/>
      <c r="O52" s="493"/>
    </row>
    <row r="53" spans="1:15" ht="12.75">
      <c r="A53" s="102"/>
      <c r="B53" s="103" t="s">
        <v>5</v>
      </c>
      <c r="C53" s="110"/>
      <c r="D53" s="490"/>
      <c r="E53" s="490"/>
      <c r="F53" s="110"/>
      <c r="G53" s="110"/>
      <c r="H53" s="110"/>
      <c r="I53" s="491"/>
      <c r="J53" s="114"/>
      <c r="K53" s="114"/>
      <c r="L53" s="114"/>
      <c r="M53" s="114"/>
      <c r="N53" s="114"/>
      <c r="O53" s="114"/>
    </row>
    <row r="54" spans="1:15" ht="51">
      <c r="A54" s="102">
        <v>36</v>
      </c>
      <c r="B54" s="103" t="s">
        <v>138</v>
      </c>
      <c r="C54" s="110"/>
      <c r="D54" s="490"/>
      <c r="E54" s="490"/>
      <c r="F54" s="110"/>
      <c r="G54" s="110"/>
      <c r="H54" s="110"/>
      <c r="I54" s="491"/>
      <c r="J54" s="493"/>
      <c r="K54" s="493"/>
      <c r="L54" s="493"/>
      <c r="M54" s="493"/>
      <c r="N54" s="493"/>
      <c r="O54" s="493"/>
    </row>
    <row r="55" spans="1:15" ht="12.75">
      <c r="A55" s="102">
        <v>37</v>
      </c>
      <c r="B55" s="103" t="s">
        <v>152</v>
      </c>
      <c r="C55" s="110"/>
      <c r="D55" s="490"/>
      <c r="E55" s="490"/>
      <c r="F55" s="110"/>
      <c r="G55" s="110"/>
      <c r="H55" s="110"/>
      <c r="I55" s="491"/>
      <c r="J55" s="114"/>
      <c r="K55" s="114"/>
      <c r="L55" s="114"/>
      <c r="M55" s="114"/>
      <c r="N55" s="114"/>
      <c r="O55" s="114"/>
    </row>
    <row r="56" spans="1:15" ht="14.25">
      <c r="A56" s="102">
        <v>38</v>
      </c>
      <c r="B56" s="113" t="s">
        <v>153</v>
      </c>
      <c r="C56" s="104">
        <f>C58+C61+C64+C67+C68</f>
        <v>10166000</v>
      </c>
      <c r="D56" s="485">
        <f>SUM(C56+D28-D31-D38-D42+D54)</f>
        <v>12920000</v>
      </c>
      <c r="E56" s="485">
        <f>E58+E61+E64+E67+E68</f>
        <v>20400016</v>
      </c>
      <c r="F56" s="149">
        <f aca="true" t="shared" si="8" ref="F56:O56">SUM(E56+F26-F31-F38-F42+F54)</f>
        <v>59844024</v>
      </c>
      <c r="G56" s="485">
        <f t="shared" si="8"/>
        <v>66577352</v>
      </c>
      <c r="H56" s="485">
        <f t="shared" si="8"/>
        <v>57910680</v>
      </c>
      <c r="I56" s="485">
        <f t="shared" si="8"/>
        <v>48244008</v>
      </c>
      <c r="J56" s="149">
        <f t="shared" si="8"/>
        <v>40577340</v>
      </c>
      <c r="K56" s="485">
        <f t="shared" si="8"/>
        <v>32910672</v>
      </c>
      <c r="L56" s="485">
        <f t="shared" si="8"/>
        <v>25494005</v>
      </c>
      <c r="M56" s="485">
        <f t="shared" si="8"/>
        <v>17494005</v>
      </c>
      <c r="N56" s="485">
        <f t="shared" si="8"/>
        <v>10494005</v>
      </c>
      <c r="O56" s="485">
        <f t="shared" si="8"/>
        <v>3370000</v>
      </c>
    </row>
    <row r="57" spans="1:15" ht="12.75">
      <c r="A57" s="102"/>
      <c r="B57" s="103" t="s">
        <v>120</v>
      </c>
      <c r="C57" s="104"/>
      <c r="D57" s="485"/>
      <c r="E57" s="485"/>
      <c r="F57" s="104"/>
      <c r="G57" s="104"/>
      <c r="H57" s="104"/>
      <c r="I57" s="486"/>
      <c r="J57" s="114"/>
      <c r="K57" s="114"/>
      <c r="L57" s="114"/>
      <c r="M57" s="114"/>
      <c r="N57" s="114"/>
      <c r="O57" s="114"/>
    </row>
    <row r="58" spans="1:15" ht="12.75">
      <c r="A58" s="102">
        <v>39</v>
      </c>
      <c r="B58" s="103" t="s">
        <v>154</v>
      </c>
      <c r="C58" s="110">
        <v>10166000</v>
      </c>
      <c r="D58" s="490">
        <f>C58+D28-D44</f>
        <v>13040000</v>
      </c>
      <c r="E58" s="490">
        <f>D58+E28-E44</f>
        <v>20400016</v>
      </c>
      <c r="F58" s="490">
        <f aca="true" t="shared" si="9" ref="F58:K58">E58+F28-F44</f>
        <v>56474024</v>
      </c>
      <c r="G58" s="490">
        <f>F58+G28-G44</f>
        <v>63207352</v>
      </c>
      <c r="H58" s="490">
        <f t="shared" si="9"/>
        <v>54540680</v>
      </c>
      <c r="I58" s="490">
        <f t="shared" si="9"/>
        <v>44874008</v>
      </c>
      <c r="J58" s="490">
        <f t="shared" si="9"/>
        <v>37207340</v>
      </c>
      <c r="K58" s="490">
        <f t="shared" si="9"/>
        <v>29540672</v>
      </c>
      <c r="L58" s="490">
        <f>K58+L28-L44</f>
        <v>22124005</v>
      </c>
      <c r="M58" s="490">
        <f>L58+M28-M44</f>
        <v>14124005</v>
      </c>
      <c r="N58" s="490">
        <f>M58+N28-N44</f>
        <v>7124005</v>
      </c>
      <c r="O58" s="490">
        <f>N58+O28-O44</f>
        <v>0</v>
      </c>
    </row>
    <row r="59" spans="1:15" ht="12.75">
      <c r="A59" s="102"/>
      <c r="B59" s="103" t="s">
        <v>5</v>
      </c>
      <c r="C59" s="110"/>
      <c r="D59" s="490"/>
      <c r="E59" s="490"/>
      <c r="F59" s="110"/>
      <c r="G59" s="110"/>
      <c r="H59" s="110"/>
      <c r="I59" s="491"/>
      <c r="J59" s="114"/>
      <c r="K59" s="114"/>
      <c r="L59" s="114"/>
      <c r="M59" s="114"/>
      <c r="N59" s="114"/>
      <c r="O59" s="114"/>
    </row>
    <row r="60" spans="1:15" ht="51">
      <c r="A60" s="102">
        <v>40</v>
      </c>
      <c r="B60" s="103" t="s">
        <v>138</v>
      </c>
      <c r="C60" s="110"/>
      <c r="D60" s="490"/>
      <c r="E60" s="490"/>
      <c r="F60" s="110">
        <v>17207090</v>
      </c>
      <c r="G60" s="110">
        <v>27835810</v>
      </c>
      <c r="H60" s="110"/>
      <c r="I60" s="491"/>
      <c r="J60" s="493"/>
      <c r="K60" s="493"/>
      <c r="L60" s="493"/>
      <c r="M60" s="493"/>
      <c r="N60" s="493"/>
      <c r="O60" s="493"/>
    </row>
    <row r="61" spans="1:15" ht="12.75">
      <c r="A61" s="102">
        <v>41</v>
      </c>
      <c r="B61" s="103" t="s">
        <v>155</v>
      </c>
      <c r="C61" s="110"/>
      <c r="D61" s="490"/>
      <c r="E61" s="490"/>
      <c r="F61" s="110"/>
      <c r="G61" s="110"/>
      <c r="H61" s="110"/>
      <c r="I61" s="491"/>
      <c r="J61" s="114"/>
      <c r="K61" s="114"/>
      <c r="L61" s="114"/>
      <c r="M61" s="114"/>
      <c r="N61" s="114"/>
      <c r="O61" s="114"/>
    </row>
    <row r="62" spans="1:15" ht="12.75">
      <c r="A62" s="102"/>
      <c r="B62" s="103" t="s">
        <v>5</v>
      </c>
      <c r="C62" s="110"/>
      <c r="D62" s="490"/>
      <c r="E62" s="490"/>
      <c r="F62" s="110"/>
      <c r="G62" s="110"/>
      <c r="H62" s="110"/>
      <c r="I62" s="491"/>
      <c r="J62" s="114"/>
      <c r="K62" s="114"/>
      <c r="L62" s="114"/>
      <c r="M62" s="114"/>
      <c r="N62" s="114"/>
      <c r="O62" s="114"/>
    </row>
    <row r="63" spans="1:15" ht="51">
      <c r="A63" s="102">
        <v>42</v>
      </c>
      <c r="B63" s="103" t="s">
        <v>138</v>
      </c>
      <c r="C63" s="110"/>
      <c r="D63" s="490"/>
      <c r="E63" s="490"/>
      <c r="F63" s="110"/>
      <c r="G63" s="110"/>
      <c r="H63" s="110"/>
      <c r="I63" s="491"/>
      <c r="J63" s="493"/>
      <c r="K63" s="493"/>
      <c r="L63" s="493"/>
      <c r="M63" s="493"/>
      <c r="N63" s="493"/>
      <c r="O63" s="493"/>
    </row>
    <row r="64" spans="1:15" ht="12.75">
      <c r="A64" s="102">
        <v>43</v>
      </c>
      <c r="B64" s="103" t="s">
        <v>156</v>
      </c>
      <c r="C64" s="110"/>
      <c r="D64" s="490"/>
      <c r="E64" s="490"/>
      <c r="F64" s="110"/>
      <c r="G64" s="110"/>
      <c r="H64" s="110"/>
      <c r="I64" s="491"/>
      <c r="J64" s="114"/>
      <c r="K64" s="114"/>
      <c r="L64" s="114"/>
      <c r="M64" s="114"/>
      <c r="N64" s="114"/>
      <c r="O64" s="114"/>
    </row>
    <row r="65" spans="1:15" ht="12.75">
      <c r="A65" s="102"/>
      <c r="B65" s="103" t="s">
        <v>5</v>
      </c>
      <c r="C65" s="110"/>
      <c r="D65" s="490"/>
      <c r="E65" s="490"/>
      <c r="F65" s="110"/>
      <c r="G65" s="110"/>
      <c r="H65" s="110"/>
      <c r="I65" s="491"/>
      <c r="J65" s="114"/>
      <c r="K65" s="114"/>
      <c r="L65" s="114"/>
      <c r="M65" s="114"/>
      <c r="N65" s="114"/>
      <c r="O65" s="114"/>
    </row>
    <row r="66" spans="1:15" ht="51">
      <c r="A66" s="102">
        <v>44</v>
      </c>
      <c r="B66" s="103" t="s">
        <v>138</v>
      </c>
      <c r="C66" s="110"/>
      <c r="D66" s="490"/>
      <c r="E66" s="490"/>
      <c r="F66" s="110"/>
      <c r="G66" s="110"/>
      <c r="H66" s="110"/>
      <c r="I66" s="491"/>
      <c r="J66" s="114"/>
      <c r="K66" s="114"/>
      <c r="L66" s="114"/>
      <c r="M66" s="114"/>
      <c r="N66" s="114"/>
      <c r="O66" s="114"/>
    </row>
    <row r="67" spans="1:15" ht="14.25">
      <c r="A67" s="102">
        <v>45</v>
      </c>
      <c r="B67" s="103" t="s">
        <v>157</v>
      </c>
      <c r="C67" s="110"/>
      <c r="D67" s="490"/>
      <c r="E67" s="490"/>
      <c r="F67" s="110"/>
      <c r="G67" s="110"/>
      <c r="H67" s="110"/>
      <c r="I67" s="491"/>
      <c r="J67" s="114"/>
      <c r="K67" s="114"/>
      <c r="L67" s="114"/>
      <c r="M67" s="114"/>
      <c r="N67" s="114"/>
      <c r="O67" s="114"/>
    </row>
    <row r="68" spans="1:15" ht="12.75">
      <c r="A68" s="102">
        <v>46</v>
      </c>
      <c r="B68" s="103" t="s">
        <v>158</v>
      </c>
      <c r="C68" s="110"/>
      <c r="D68" s="490"/>
      <c r="E68" s="111"/>
      <c r="F68" s="110"/>
      <c r="G68" s="110"/>
      <c r="H68" s="110"/>
      <c r="I68" s="491"/>
      <c r="J68" s="114"/>
      <c r="K68" s="114"/>
      <c r="L68" s="114"/>
      <c r="M68" s="114"/>
      <c r="N68" s="114"/>
      <c r="O68" s="114"/>
    </row>
    <row r="69" spans="1:15" ht="12.75">
      <c r="A69" s="102"/>
      <c r="B69" s="103" t="s">
        <v>5</v>
      </c>
      <c r="C69" s="110"/>
      <c r="D69" s="490"/>
      <c r="E69" s="111"/>
      <c r="F69" s="110"/>
      <c r="G69" s="110"/>
      <c r="H69" s="110"/>
      <c r="I69" s="491"/>
      <c r="J69" s="114"/>
      <c r="K69" s="114"/>
      <c r="L69" s="114"/>
      <c r="M69" s="114"/>
      <c r="N69" s="114"/>
      <c r="O69" s="114"/>
    </row>
    <row r="70" spans="1:15" ht="12.75">
      <c r="A70" s="102">
        <v>47</v>
      </c>
      <c r="B70" s="103" t="s">
        <v>159</v>
      </c>
      <c r="C70" s="110"/>
      <c r="D70" s="111"/>
      <c r="E70" s="111"/>
      <c r="F70" s="110"/>
      <c r="G70" s="110"/>
      <c r="H70" s="110"/>
      <c r="I70" s="491"/>
      <c r="J70" s="114"/>
      <c r="K70" s="114"/>
      <c r="L70" s="114"/>
      <c r="M70" s="114"/>
      <c r="N70" s="114"/>
      <c r="O70" s="114"/>
    </row>
    <row r="71" spans="1:15" ht="12.75">
      <c r="A71" s="102">
        <v>48</v>
      </c>
      <c r="B71" s="103" t="s">
        <v>160</v>
      </c>
      <c r="C71" s="110"/>
      <c r="D71" s="111"/>
      <c r="E71" s="111"/>
      <c r="F71" s="110"/>
      <c r="G71" s="110"/>
      <c r="H71" s="110"/>
      <c r="I71" s="491"/>
      <c r="J71" s="114"/>
      <c r="K71" s="114"/>
      <c r="L71" s="114"/>
      <c r="M71" s="114"/>
      <c r="N71" s="114"/>
      <c r="O71" s="114"/>
    </row>
    <row r="72" spans="1:15" ht="12.75">
      <c r="A72" s="102">
        <v>49</v>
      </c>
      <c r="B72" s="103" t="s">
        <v>161</v>
      </c>
      <c r="C72" s="105">
        <f aca="true" t="shared" si="10" ref="C72:K72">IF(C6=0,0,C56/C6*100)</f>
        <v>11.42537999025752</v>
      </c>
      <c r="D72" s="105">
        <f t="shared" si="10"/>
        <v>12.321292620323907</v>
      </c>
      <c r="E72" s="105">
        <f t="shared" si="10"/>
        <v>16.449622401632986</v>
      </c>
      <c r="F72" s="105">
        <f t="shared" si="10"/>
        <v>46.41044359576501</v>
      </c>
      <c r="G72" s="105">
        <f t="shared" si="10"/>
        <v>52.47531565989305</v>
      </c>
      <c r="H72" s="105">
        <f t="shared" si="10"/>
        <v>41.78255429361281</v>
      </c>
      <c r="I72" s="504">
        <f t="shared" si="10"/>
        <v>34.53400715819613</v>
      </c>
      <c r="J72" s="105">
        <f t="shared" si="10"/>
        <v>29.53227074235808</v>
      </c>
      <c r="K72" s="105">
        <f t="shared" si="10"/>
        <v>23.693788336933043</v>
      </c>
      <c r="L72" s="105">
        <f>IF(L6=0,0,L56/L6*100)</f>
        <v>18.541094545454545</v>
      </c>
      <c r="M72" s="105">
        <f>IF(M6=0,0,M56/M6*100)</f>
        <v>12.816120879120879</v>
      </c>
      <c r="N72" s="105">
        <f>IF(N6=0,0,N56/N6*100)</f>
        <v>7.761838017751479</v>
      </c>
      <c r="O72" s="105">
        <f>IF(O6=0,0,O56/O6*100)</f>
        <v>2.5055762081784385</v>
      </c>
    </row>
    <row r="73" spans="1:15" ht="25.5">
      <c r="A73" s="102">
        <v>50</v>
      </c>
      <c r="B73" s="103" t="s">
        <v>162</v>
      </c>
      <c r="C73" s="105">
        <f aca="true" t="shared" si="11" ref="C73:K73">(C56-C60-C63-C66)/C6*100</f>
        <v>11.42537999025752</v>
      </c>
      <c r="D73" s="105">
        <f t="shared" si="11"/>
        <v>12.321292620323907</v>
      </c>
      <c r="E73" s="105">
        <f t="shared" si="11"/>
        <v>16.449622401632986</v>
      </c>
      <c r="F73" s="105">
        <f t="shared" si="11"/>
        <v>33.06594189761296</v>
      </c>
      <c r="G73" s="105">
        <f t="shared" si="11"/>
        <v>30.53552874258208</v>
      </c>
      <c r="H73" s="105">
        <f t="shared" si="11"/>
        <v>41.78255429361281</v>
      </c>
      <c r="I73" s="504">
        <f t="shared" si="11"/>
        <v>34.53400715819613</v>
      </c>
      <c r="J73" s="105">
        <f t="shared" si="11"/>
        <v>29.53227074235808</v>
      </c>
      <c r="K73" s="105">
        <f t="shared" si="11"/>
        <v>23.693788336933043</v>
      </c>
      <c r="L73" s="105">
        <f>(L56-L60-L63-L66)/L6*100</f>
        <v>18.541094545454545</v>
      </c>
      <c r="M73" s="105">
        <f>(M56-M60-M63-M66)/M6*100</f>
        <v>12.816120879120879</v>
      </c>
      <c r="N73" s="105">
        <f>(N56-N60-N63-N66)/N6*100</f>
        <v>7.761838017751479</v>
      </c>
      <c r="O73" s="105">
        <f>(O56-O60-O63-O66)/O6*100</f>
        <v>2.5055762081784385</v>
      </c>
    </row>
    <row r="74" spans="1:15" ht="25.5">
      <c r="A74" s="102">
        <v>51</v>
      </c>
      <c r="B74" s="103" t="s">
        <v>163</v>
      </c>
      <c r="C74" s="105">
        <f aca="true" t="shared" si="12" ref="C74:K74">C56/(C10+C13-C16)*100</f>
        <v>18.96691366876959</v>
      </c>
      <c r="D74" s="105">
        <f t="shared" si="12"/>
        <v>18.578882577708946</v>
      </c>
      <c r="E74" s="105">
        <f t="shared" si="12"/>
        <v>31.911944127610887</v>
      </c>
      <c r="F74" s="105">
        <f t="shared" si="12"/>
        <v>88.45437090113099</v>
      </c>
      <c r="G74" s="105">
        <f t="shared" si="12"/>
        <v>105.38783911148282</v>
      </c>
      <c r="H74" s="105">
        <f t="shared" si="12"/>
        <v>82.37633314629245</v>
      </c>
      <c r="I74" s="504">
        <f t="shared" si="12"/>
        <v>66.08768219178081</v>
      </c>
      <c r="J74" s="105">
        <f t="shared" si="12"/>
        <v>57.15118309859155</v>
      </c>
      <c r="K74" s="105">
        <f t="shared" si="12"/>
        <v>44.95993442622951</v>
      </c>
      <c r="L74" s="105">
        <f>L56/(L10+L13-L16)*100</f>
        <v>35.408340277777775</v>
      </c>
      <c r="M74" s="105">
        <f>M56/(M10+M13-M16)*100</f>
        <v>25.027188841201713</v>
      </c>
      <c r="N74" s="105">
        <f>N56/(N10+N13-N16)*100</f>
        <v>15.432360294117647</v>
      </c>
      <c r="O74" s="105">
        <f>O56/(O10+O13-O16)*100</f>
        <v>4.955882352941177</v>
      </c>
    </row>
    <row r="75" spans="1:15" ht="38.25">
      <c r="A75" s="102">
        <v>52</v>
      </c>
      <c r="B75" s="103" t="s">
        <v>164</v>
      </c>
      <c r="C75" s="105">
        <f aca="true" t="shared" si="13" ref="C75:K75">(C56-C60-C63-C66)/(C10+C13-C16)*100</f>
        <v>18.96691366876959</v>
      </c>
      <c r="D75" s="105">
        <f t="shared" si="13"/>
        <v>18.578882577708946</v>
      </c>
      <c r="E75" s="105">
        <f t="shared" si="13"/>
        <v>31.911944127610887</v>
      </c>
      <c r="F75" s="105">
        <f t="shared" si="13"/>
        <v>63.020881986863756</v>
      </c>
      <c r="G75" s="105">
        <f t="shared" si="13"/>
        <v>61.32546988691821</v>
      </c>
      <c r="H75" s="105">
        <f t="shared" si="13"/>
        <v>82.37633314629245</v>
      </c>
      <c r="I75" s="504">
        <f t="shared" si="13"/>
        <v>66.08768219178081</v>
      </c>
      <c r="J75" s="105">
        <f t="shared" si="13"/>
        <v>57.15118309859155</v>
      </c>
      <c r="K75" s="105">
        <f t="shared" si="13"/>
        <v>44.95993442622951</v>
      </c>
      <c r="L75" s="105">
        <f>(L56-L60-L63-L66)/(L10+L13-L16)*100</f>
        <v>35.408340277777775</v>
      </c>
      <c r="M75" s="105">
        <f>(M56-M60-M63-M66)/(M10+M13-M16)*100</f>
        <v>25.027188841201713</v>
      </c>
      <c r="N75" s="105">
        <f>(N56-N60-N63-N66)/(N10+N13-N16)*100</f>
        <v>15.432360294117647</v>
      </c>
      <c r="O75" s="105">
        <f>(O56-O60-O63-O66)/(O10+O13-O16)*100</f>
        <v>4.955882352941177</v>
      </c>
    </row>
    <row r="76" spans="1:15" ht="14.25">
      <c r="A76" s="102">
        <v>53</v>
      </c>
      <c r="B76" s="113" t="s">
        <v>165</v>
      </c>
      <c r="C76" s="104">
        <f aca="true" t="shared" si="14" ref="C76:K76">C78+C81+C84+C87</f>
        <v>5568984</v>
      </c>
      <c r="D76" s="485">
        <f t="shared" si="14"/>
        <v>6812691</v>
      </c>
      <c r="E76" s="485">
        <f t="shared" si="14"/>
        <v>4098801.85</v>
      </c>
      <c r="F76" s="485">
        <f t="shared" si="14"/>
        <v>8426997</v>
      </c>
      <c r="G76" s="485">
        <f t="shared" si="14"/>
        <v>6799350.38</v>
      </c>
      <c r="H76" s="485">
        <f t="shared" si="14"/>
        <v>9926352</v>
      </c>
      <c r="I76" s="505">
        <f t="shared" si="14"/>
        <v>10884522</v>
      </c>
      <c r="J76" s="485">
        <f t="shared" si="14"/>
        <v>8891429</v>
      </c>
      <c r="K76" s="485">
        <f t="shared" si="14"/>
        <v>8855892</v>
      </c>
      <c r="L76" s="485">
        <f>L78+L81+L84+L87</f>
        <v>8570090</v>
      </c>
      <c r="M76" s="485">
        <f>M78+M81+M84+M87</f>
        <v>8500000</v>
      </c>
      <c r="N76" s="485">
        <f>N78+N81+N84+N87</f>
        <v>7500000</v>
      </c>
      <c r="O76" s="485">
        <f>O78+O81+O84+O87</f>
        <v>7624005</v>
      </c>
    </row>
    <row r="77" spans="1:15" ht="25.5">
      <c r="A77" s="102"/>
      <c r="B77" s="103" t="s">
        <v>166</v>
      </c>
      <c r="C77" s="104"/>
      <c r="D77" s="485"/>
      <c r="E77" s="485"/>
      <c r="F77" s="485"/>
      <c r="G77" s="485"/>
      <c r="H77" s="485"/>
      <c r="I77" s="505"/>
      <c r="J77" s="114"/>
      <c r="K77" s="114"/>
      <c r="L77" s="114"/>
      <c r="M77" s="114"/>
      <c r="N77" s="114"/>
      <c r="O77" s="114"/>
    </row>
    <row r="78" spans="1:15" ht="12.75">
      <c r="A78" s="102">
        <v>54</v>
      </c>
      <c r="B78" s="103" t="s">
        <v>167</v>
      </c>
      <c r="C78" s="110">
        <v>5568984</v>
      </c>
      <c r="D78" s="490">
        <f aca="true" t="shared" si="15" ref="D78:K78">D21+D44</f>
        <v>6812691</v>
      </c>
      <c r="E78" s="490">
        <f t="shared" si="15"/>
        <v>3289984</v>
      </c>
      <c r="F78" s="490">
        <f t="shared" si="15"/>
        <v>5849997</v>
      </c>
      <c r="G78" s="490">
        <f t="shared" si="15"/>
        <v>4766672</v>
      </c>
      <c r="H78" s="490">
        <f t="shared" si="15"/>
        <v>9116672</v>
      </c>
      <c r="I78" s="506">
        <f t="shared" si="15"/>
        <v>10116672</v>
      </c>
      <c r="J78" s="490">
        <f t="shared" si="15"/>
        <v>8166668</v>
      </c>
      <c r="K78" s="490">
        <f t="shared" si="15"/>
        <v>8166668</v>
      </c>
      <c r="L78" s="490">
        <f>L21+L44</f>
        <v>7916667</v>
      </c>
      <c r="M78" s="490">
        <f>M21+M44</f>
        <v>8500000</v>
      </c>
      <c r="N78" s="490">
        <f>N21+N44</f>
        <v>7500000</v>
      </c>
      <c r="O78" s="490">
        <f>O21+O44</f>
        <v>7624005</v>
      </c>
    </row>
    <row r="79" spans="1:15" ht="12.75">
      <c r="A79" s="102"/>
      <c r="B79" s="103" t="s">
        <v>5</v>
      </c>
      <c r="C79" s="110"/>
      <c r="D79" s="111"/>
      <c r="E79" s="111"/>
      <c r="F79" s="111"/>
      <c r="G79" s="111"/>
      <c r="H79" s="111"/>
      <c r="I79" s="507"/>
      <c r="J79" s="114"/>
      <c r="K79" s="114"/>
      <c r="L79" s="114"/>
      <c r="M79" s="114"/>
      <c r="N79" s="114"/>
      <c r="O79" s="114"/>
    </row>
    <row r="80" spans="1:15" ht="51">
      <c r="A80" s="102">
        <v>55</v>
      </c>
      <c r="B80" s="103" t="s">
        <v>138</v>
      </c>
      <c r="C80" s="110"/>
      <c r="D80" s="111"/>
      <c r="E80" s="111"/>
      <c r="F80" s="111"/>
      <c r="G80" s="111"/>
      <c r="H80" s="111"/>
      <c r="I80" s="507"/>
      <c r="J80" s="114"/>
      <c r="K80" s="114"/>
      <c r="L80" s="114"/>
      <c r="M80" s="114"/>
      <c r="N80" s="114"/>
      <c r="O80" s="114"/>
    </row>
    <row r="81" spans="1:15" ht="12.75">
      <c r="A81" s="102">
        <v>56</v>
      </c>
      <c r="B81" s="103" t="s">
        <v>168</v>
      </c>
      <c r="C81" s="110"/>
      <c r="D81" s="111"/>
      <c r="E81" s="111"/>
      <c r="F81" s="111"/>
      <c r="G81" s="111"/>
      <c r="H81" s="111"/>
      <c r="I81" s="507"/>
      <c r="J81" s="114"/>
      <c r="K81" s="114"/>
      <c r="L81" s="114"/>
      <c r="M81" s="114"/>
      <c r="N81" s="114"/>
      <c r="O81" s="114"/>
    </row>
    <row r="82" spans="1:15" ht="12.75">
      <c r="A82" s="102"/>
      <c r="B82" s="103" t="s">
        <v>5</v>
      </c>
      <c r="C82" s="110"/>
      <c r="D82" s="111"/>
      <c r="E82" s="111"/>
      <c r="F82" s="111"/>
      <c r="G82" s="111"/>
      <c r="H82" s="111"/>
      <c r="I82" s="507"/>
      <c r="J82" s="114"/>
      <c r="K82" s="114"/>
      <c r="L82" s="114"/>
      <c r="M82" s="114"/>
      <c r="N82" s="114"/>
      <c r="O82" s="114"/>
    </row>
    <row r="83" spans="1:15" ht="51">
      <c r="A83" s="102">
        <v>57</v>
      </c>
      <c r="B83" s="103" t="s">
        <v>138</v>
      </c>
      <c r="C83" s="110"/>
      <c r="D83" s="111"/>
      <c r="E83" s="111"/>
      <c r="F83" s="111"/>
      <c r="G83" s="111"/>
      <c r="H83" s="111"/>
      <c r="I83" s="507"/>
      <c r="J83" s="114"/>
      <c r="K83" s="114"/>
      <c r="L83" s="114"/>
      <c r="M83" s="114"/>
      <c r="N83" s="114"/>
      <c r="O83" s="114"/>
    </row>
    <row r="84" spans="1:15" ht="12.75">
      <c r="A84" s="102">
        <v>58</v>
      </c>
      <c r="B84" s="103" t="s">
        <v>169</v>
      </c>
      <c r="C84" s="110"/>
      <c r="D84" s="111"/>
      <c r="E84" s="111"/>
      <c r="F84" s="111"/>
      <c r="G84" s="111"/>
      <c r="H84" s="490"/>
      <c r="I84" s="506"/>
      <c r="J84" s="493"/>
      <c r="K84" s="493"/>
      <c r="L84" s="493"/>
      <c r="M84" s="493"/>
      <c r="N84" s="493"/>
      <c r="O84" s="493"/>
    </row>
    <row r="85" spans="1:15" ht="12.75">
      <c r="A85" s="102"/>
      <c r="B85" s="103" t="s">
        <v>5</v>
      </c>
      <c r="C85" s="110"/>
      <c r="D85" s="111"/>
      <c r="E85" s="111"/>
      <c r="F85" s="111"/>
      <c r="G85" s="111"/>
      <c r="H85" s="490"/>
      <c r="I85" s="506"/>
      <c r="J85" s="493"/>
      <c r="K85" s="493"/>
      <c r="L85" s="493"/>
      <c r="M85" s="493"/>
      <c r="N85" s="493"/>
      <c r="O85" s="493"/>
    </row>
    <row r="86" spans="1:15" ht="51">
      <c r="A86" s="102">
        <v>59</v>
      </c>
      <c r="B86" s="103" t="s">
        <v>138</v>
      </c>
      <c r="C86" s="110"/>
      <c r="D86" s="111"/>
      <c r="E86" s="111"/>
      <c r="F86" s="111"/>
      <c r="G86" s="111"/>
      <c r="H86" s="490"/>
      <c r="I86" s="506"/>
      <c r="J86" s="493"/>
      <c r="K86" s="493"/>
      <c r="L86" s="493"/>
      <c r="M86" s="493"/>
      <c r="N86" s="493"/>
      <c r="O86" s="493"/>
    </row>
    <row r="87" spans="1:15" ht="27">
      <c r="A87" s="102">
        <v>60</v>
      </c>
      <c r="B87" s="103" t="s">
        <v>170</v>
      </c>
      <c r="C87" s="110"/>
      <c r="D87" s="111"/>
      <c r="E87" s="111">
        <v>808817.85</v>
      </c>
      <c r="F87" s="111">
        <v>2577000</v>
      </c>
      <c r="G87" s="111">
        <v>2032678.38</v>
      </c>
      <c r="H87" s="111">
        <v>809680</v>
      </c>
      <c r="I87" s="507">
        <v>767850</v>
      </c>
      <c r="J87" s="493">
        <v>724761</v>
      </c>
      <c r="K87" s="493">
        <v>689224</v>
      </c>
      <c r="L87" s="493">
        <v>653423</v>
      </c>
      <c r="M87" s="493"/>
      <c r="N87" s="493"/>
      <c r="O87" s="493"/>
    </row>
    <row r="88" spans="1:15" ht="12.75">
      <c r="A88" s="102">
        <v>61</v>
      </c>
      <c r="B88" s="103" t="s">
        <v>171</v>
      </c>
      <c r="C88" s="111">
        <f aca="true" t="shared" si="16" ref="C88:O88">C78/C6*100</f>
        <v>6.25887845363607</v>
      </c>
      <c r="D88" s="111">
        <f t="shared" si="16"/>
        <v>6.496993757186307</v>
      </c>
      <c r="E88" s="111">
        <f t="shared" si="16"/>
        <v>2.6528898069204505</v>
      </c>
      <c r="F88" s="111">
        <f t="shared" si="16"/>
        <v>4.536809820875256</v>
      </c>
      <c r="G88" s="111">
        <f t="shared" si="16"/>
        <v>3.7570226260601913</v>
      </c>
      <c r="H88" s="111">
        <f t="shared" si="16"/>
        <v>6.577678639191592</v>
      </c>
      <c r="I88" s="507">
        <f t="shared" si="16"/>
        <v>7.2417122405153895</v>
      </c>
      <c r="J88" s="111">
        <f t="shared" si="16"/>
        <v>5.943717612809316</v>
      </c>
      <c r="K88" s="111">
        <f t="shared" si="16"/>
        <v>5.879530597552196</v>
      </c>
      <c r="L88" s="111">
        <f>L78/L6*100</f>
        <v>5.757575999999999</v>
      </c>
      <c r="M88" s="111">
        <f t="shared" si="16"/>
        <v>6.227106227106227</v>
      </c>
      <c r="N88" s="507">
        <f t="shared" si="16"/>
        <v>5.547337278106509</v>
      </c>
      <c r="O88" s="111">
        <f t="shared" si="16"/>
        <v>5.668405204460967</v>
      </c>
    </row>
    <row r="89" spans="1:15" ht="25.5">
      <c r="A89" s="102">
        <v>62</v>
      </c>
      <c r="B89" s="103" t="s">
        <v>172</v>
      </c>
      <c r="C89" s="111">
        <f aca="true" t="shared" si="17" ref="C89:O89">(C76-C80-C83-C86)/C6*100</f>
        <v>6.25887845363607</v>
      </c>
      <c r="D89" s="111">
        <f t="shared" si="17"/>
        <v>6.496993757186307</v>
      </c>
      <c r="E89" s="111">
        <f t="shared" si="17"/>
        <v>3.305082835798498</v>
      </c>
      <c r="F89" s="111">
        <f t="shared" si="17"/>
        <v>6.535333736083339</v>
      </c>
      <c r="G89" s="111">
        <f t="shared" si="17"/>
        <v>5.35915062336384</v>
      </c>
      <c r="H89" s="111">
        <f t="shared" si="17"/>
        <v>7.161862740646667</v>
      </c>
      <c r="I89" s="507">
        <f t="shared" si="17"/>
        <v>7.791354330708661</v>
      </c>
      <c r="J89" s="111">
        <f t="shared" si="17"/>
        <v>6.471200145560408</v>
      </c>
      <c r="K89" s="111">
        <f t="shared" si="17"/>
        <v>6.375732181425486</v>
      </c>
      <c r="L89" s="111">
        <f>(L76-L80-L83-L86)/L6*100</f>
        <v>6.232792727272727</v>
      </c>
      <c r="M89" s="111">
        <f t="shared" si="17"/>
        <v>6.227106227106227</v>
      </c>
      <c r="N89" s="507">
        <f t="shared" si="17"/>
        <v>5.547337278106509</v>
      </c>
      <c r="O89" s="111">
        <f t="shared" si="17"/>
        <v>5.668405204460967</v>
      </c>
    </row>
    <row r="90" spans="1:15" ht="25.5">
      <c r="A90" s="102">
        <v>63</v>
      </c>
      <c r="B90" s="103" t="s">
        <v>173</v>
      </c>
      <c r="C90" s="111">
        <f aca="true" t="shared" si="18" ref="C90:K90">C76/(C10+C13-C16)*100</f>
        <v>10.39016710119606</v>
      </c>
      <c r="D90" s="111">
        <f t="shared" si="18"/>
        <v>9.796608833375737</v>
      </c>
      <c r="E90" s="111">
        <f t="shared" si="18"/>
        <v>6.411795737187075</v>
      </c>
      <c r="F90" s="111">
        <f>F76/(F10+F13-F16)*100</f>
        <v>12.455792047351597</v>
      </c>
      <c r="G90" s="111">
        <f t="shared" si="18"/>
        <v>10.762952000704978</v>
      </c>
      <c r="H90" s="111">
        <f t="shared" si="18"/>
        <v>14.119959898232354</v>
      </c>
      <c r="I90" s="507">
        <f t="shared" si="18"/>
        <v>14.91030410958904</v>
      </c>
      <c r="J90" s="111">
        <f t="shared" si="18"/>
        <v>12.523139436619719</v>
      </c>
      <c r="K90" s="111">
        <f t="shared" si="18"/>
        <v>12.098213114754099</v>
      </c>
      <c r="L90" s="111">
        <f>L76/(L10+L13-L16)*100</f>
        <v>11.902902777777777</v>
      </c>
      <c r="M90" s="111">
        <f>M76/(M10+M13-M16)*100</f>
        <v>12.160228898426324</v>
      </c>
      <c r="N90" s="111">
        <f>N76/(N10+N13-N16)*100</f>
        <v>11.029411764705882</v>
      </c>
      <c r="O90" s="111">
        <f>O76/(O10+O13-O16)*100</f>
        <v>11.211772058823529</v>
      </c>
    </row>
    <row r="91" spans="1:15" ht="38.25">
      <c r="A91" s="102">
        <v>64</v>
      </c>
      <c r="B91" s="103" t="s">
        <v>174</v>
      </c>
      <c r="C91" s="111">
        <f aca="true" t="shared" si="19" ref="C91:O91">(C76-C80-C83-C86)/(C10+C13-C16)*100</f>
        <v>10.39016710119606</v>
      </c>
      <c r="D91" s="111">
        <f t="shared" si="19"/>
        <v>9.796608833375737</v>
      </c>
      <c r="E91" s="111">
        <f t="shared" si="19"/>
        <v>6.411795737187075</v>
      </c>
      <c r="F91" s="111">
        <f>(F76-F80-F83-F86)/(F10+F13-F16)*100</f>
        <v>12.455792047351597</v>
      </c>
      <c r="G91" s="111">
        <f t="shared" si="19"/>
        <v>10.762952000704978</v>
      </c>
      <c r="H91" s="111">
        <f t="shared" si="19"/>
        <v>14.119959898232354</v>
      </c>
      <c r="I91" s="507">
        <f t="shared" si="19"/>
        <v>14.91030410958904</v>
      </c>
      <c r="J91" s="111">
        <f t="shared" si="19"/>
        <v>12.523139436619719</v>
      </c>
      <c r="K91" s="111">
        <f t="shared" si="19"/>
        <v>12.098213114754099</v>
      </c>
      <c r="L91" s="111">
        <f>(L76-L80-L83-L86)/(L10+L13-L16)*100</f>
        <v>11.902902777777777</v>
      </c>
      <c r="M91" s="111">
        <f t="shared" si="19"/>
        <v>12.160228898426324</v>
      </c>
      <c r="N91" s="507">
        <f t="shared" si="19"/>
        <v>11.029411764705882</v>
      </c>
      <c r="O91" s="111">
        <f t="shared" si="19"/>
        <v>11.211772058823529</v>
      </c>
    </row>
    <row r="92" spans="1:15" ht="76.5">
      <c r="A92" s="102">
        <v>65</v>
      </c>
      <c r="B92" s="103" t="s">
        <v>175</v>
      </c>
      <c r="C92" s="111"/>
      <c r="D92" s="111"/>
      <c r="E92" s="111"/>
      <c r="F92" s="111">
        <f aca="true" t="shared" si="20" ref="F92:K92">((C8+C15-(C19-C21))/C6+(D8+D15-(D19-D21))/D6+(E8+E15-(E19-E21))/E6)/3*100</f>
        <v>11.83976334169991</v>
      </c>
      <c r="G92" s="111">
        <f t="shared" si="20"/>
        <v>7.320030292124358</v>
      </c>
      <c r="H92" s="111">
        <f t="shared" si="20"/>
        <v>6.036348408416128</v>
      </c>
      <c r="I92" s="507">
        <f t="shared" si="20"/>
        <v>7.753040133488017</v>
      </c>
      <c r="J92" s="111">
        <f t="shared" si="20"/>
        <v>12.118723868198833</v>
      </c>
      <c r="K92" s="111">
        <f t="shared" si="20"/>
        <v>13.109101225539712</v>
      </c>
      <c r="L92" s="111">
        <f>((I8+I15-(I19-I21))/I6+(J8+J15-(J19-J21))/J6+(K8+K15-(K19-K21))/K6)/3*100</f>
        <v>12.00622522009263</v>
      </c>
      <c r="M92" s="111">
        <f>((J8+J15-(J19-J21))/J6+(K8+K15-(K19-K21))/K6+(L8+L15-(L19-L21))/L6)/3*100</f>
        <v>11.311880195038942</v>
      </c>
      <c r="N92" s="507">
        <f>((K8+K15-(K19-K21))/K6+(L8+L15-(L19-L21))/L6+(M8+M15-(M19-M21))/M6)/3*100</f>
        <v>10.648549914208662</v>
      </c>
      <c r="O92" s="111">
        <f>((L8+L15-(L19-L21))/L6+(M8+M15-(M19-M21))/M6+(N8+N15-(N19-N21))/N6)/3*100</f>
        <v>9.203659588274972</v>
      </c>
    </row>
    <row r="93" spans="1:15" ht="25.5">
      <c r="A93" s="102">
        <v>66</v>
      </c>
      <c r="B93" s="103" t="s">
        <v>176</v>
      </c>
      <c r="C93" s="111">
        <f aca="true" t="shared" si="21" ref="C93:O93">C8-C19</f>
        <v>9865148</v>
      </c>
      <c r="D93" s="111">
        <f t="shared" si="21"/>
        <v>5533697</v>
      </c>
      <c r="E93" s="111">
        <f t="shared" si="21"/>
        <v>4148743</v>
      </c>
      <c r="F93" s="111">
        <f t="shared" si="21"/>
        <v>-10115296</v>
      </c>
      <c r="G93" s="111">
        <f t="shared" si="21"/>
        <v>3873657</v>
      </c>
      <c r="H93" s="111">
        <f t="shared" si="21"/>
        <v>13600143</v>
      </c>
      <c r="I93" s="507">
        <f t="shared" si="21"/>
        <v>10700000</v>
      </c>
      <c r="J93" s="111">
        <f t="shared" si="21"/>
        <v>8816665</v>
      </c>
      <c r="K93" s="111">
        <f t="shared" si="21"/>
        <v>9800000</v>
      </c>
      <c r="L93" s="111">
        <f>L8-L19</f>
        <v>8200000</v>
      </c>
      <c r="M93" s="507">
        <f t="shared" si="21"/>
        <v>7000000</v>
      </c>
      <c r="N93" s="111">
        <f t="shared" si="21"/>
        <v>5700000</v>
      </c>
      <c r="O93" s="111">
        <f t="shared" si="21"/>
        <v>3000000</v>
      </c>
    </row>
    <row r="95" ht="14.25">
      <c r="A95" s="115" t="s">
        <v>177</v>
      </c>
    </row>
    <row r="96" spans="1:9" ht="12.75">
      <c r="A96" s="475" t="s">
        <v>178</v>
      </c>
      <c r="B96" s="476"/>
      <c r="C96" s="476"/>
      <c r="D96" s="476"/>
      <c r="E96" s="476"/>
      <c r="F96" s="476"/>
      <c r="G96" s="476"/>
      <c r="H96" s="476"/>
      <c r="I96" s="476"/>
    </row>
    <row r="97" ht="14.25">
      <c r="A97" s="115" t="s">
        <v>179</v>
      </c>
    </row>
    <row r="98" spans="1:9" ht="12.75">
      <c r="A98" s="475" t="s">
        <v>180</v>
      </c>
      <c r="B98" s="476"/>
      <c r="C98" s="476"/>
      <c r="D98" s="476"/>
      <c r="E98" s="476"/>
      <c r="F98" s="476"/>
      <c r="G98" s="476"/>
      <c r="H98" s="476"/>
      <c r="I98" s="476"/>
    </row>
  </sheetData>
  <sheetProtection/>
  <mergeCells count="7">
    <mergeCell ref="A1:O1"/>
    <mergeCell ref="A96:I96"/>
    <mergeCell ref="A98:I98"/>
    <mergeCell ref="A3:A4"/>
    <mergeCell ref="B3:B4"/>
    <mergeCell ref="C3:D3"/>
    <mergeCell ref="E3:I3"/>
  </mergeCells>
  <printOptions/>
  <pageMargins left="0.35433070866141736" right="0.31496062992125984" top="1.3385826771653544" bottom="0.984251968503937" header="0.3937007874015748" footer="0.5118110236220472"/>
  <pageSetup fitToHeight="4" fitToWidth="1" horizontalDpi="600" verticalDpi="600" orientation="portrait" paperSize="9" scale="71" r:id="rId1"/>
  <headerFooter alignWithMargins="0">
    <oddHeader>&amp;CPrognoza długu publicznego  na lata 2009 - 20............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E57" sqref="E57"/>
    </sheetView>
  </sheetViews>
  <sheetFormatPr defaultColWidth="9.00390625" defaultRowHeight="12.75"/>
  <cols>
    <col min="1" max="1" width="7.875" style="154" customWidth="1"/>
    <col min="2" max="2" width="8.875" style="1" bestFit="1" customWidth="1"/>
    <col min="3" max="3" width="32.375" style="1" customWidth="1"/>
    <col min="4" max="4" width="14.125" style="1" customWidth="1"/>
    <col min="5" max="5" width="14.75390625" style="173" customWidth="1"/>
    <col min="6" max="6" width="15.375" style="1" customWidth="1"/>
    <col min="7" max="7" width="11.625" style="1" customWidth="1"/>
    <col min="8" max="8" width="9.00390625" style="1" customWidth="1"/>
    <col min="9" max="9" width="10.75390625" style="1" customWidth="1"/>
    <col min="10" max="10" width="11.625" style="1" customWidth="1"/>
    <col min="11" max="11" width="11.75390625" style="1" customWidth="1"/>
  </cols>
  <sheetData>
    <row r="1" spans="1:11" ht="18">
      <c r="A1" s="376" t="s">
        <v>524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6" ht="18">
      <c r="A2" s="165"/>
      <c r="B2" s="3"/>
      <c r="C2" s="3"/>
      <c r="D2" s="3"/>
      <c r="E2" s="168"/>
      <c r="F2" s="3"/>
    </row>
    <row r="3" spans="1:11" ht="12.75">
      <c r="A3" s="166"/>
      <c r="B3" s="22"/>
      <c r="C3" s="22"/>
      <c r="D3" s="22"/>
      <c r="E3" s="169"/>
      <c r="G3" s="9"/>
      <c r="H3" s="9"/>
      <c r="I3" s="9"/>
      <c r="J3" s="9"/>
      <c r="K3" s="23" t="s">
        <v>16</v>
      </c>
    </row>
    <row r="4" spans="1:11" s="24" customFormat="1" ht="18.75" customHeight="1">
      <c r="A4" s="378" t="s">
        <v>1</v>
      </c>
      <c r="B4" s="377" t="s">
        <v>2</v>
      </c>
      <c r="C4" s="377" t="s">
        <v>9</v>
      </c>
      <c r="D4" s="377" t="s">
        <v>525</v>
      </c>
      <c r="E4" s="379" t="s">
        <v>5</v>
      </c>
      <c r="F4" s="379"/>
      <c r="G4" s="379"/>
      <c r="H4" s="379"/>
      <c r="I4" s="379"/>
      <c r="J4" s="379"/>
      <c r="K4" s="379"/>
    </row>
    <row r="5" spans="1:11" s="24" customFormat="1" ht="20.25" customHeight="1">
      <c r="A5" s="378"/>
      <c r="B5" s="377"/>
      <c r="C5" s="377"/>
      <c r="D5" s="377"/>
      <c r="E5" s="380" t="s">
        <v>11</v>
      </c>
      <c r="F5" s="377" t="s">
        <v>23</v>
      </c>
      <c r="G5" s="377"/>
      <c r="H5" s="377"/>
      <c r="I5" s="377"/>
      <c r="J5" s="377"/>
      <c r="K5" s="377" t="s">
        <v>12</v>
      </c>
    </row>
    <row r="6" spans="1:11" s="24" customFormat="1" ht="63.75">
      <c r="A6" s="378"/>
      <c r="B6" s="377"/>
      <c r="C6" s="377"/>
      <c r="D6" s="377"/>
      <c r="E6" s="380"/>
      <c r="F6" s="30" t="s">
        <v>43</v>
      </c>
      <c r="G6" s="30" t="s">
        <v>24</v>
      </c>
      <c r="H6" s="30" t="s">
        <v>26</v>
      </c>
      <c r="I6" s="30" t="s">
        <v>27</v>
      </c>
      <c r="J6" s="30" t="s">
        <v>44</v>
      </c>
      <c r="K6" s="377"/>
    </row>
    <row r="7" spans="1:11" s="24" customFormat="1" ht="6" customHeight="1">
      <c r="A7" s="167">
        <v>1</v>
      </c>
      <c r="B7" s="25">
        <v>2</v>
      </c>
      <c r="C7" s="25">
        <v>3</v>
      </c>
      <c r="D7" s="25">
        <v>4</v>
      </c>
      <c r="E7" s="170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</row>
    <row r="8" spans="1:11" s="24" customFormat="1" ht="12.75">
      <c r="A8" s="162" t="s">
        <v>310</v>
      </c>
      <c r="B8" s="174"/>
      <c r="C8" s="161" t="s">
        <v>311</v>
      </c>
      <c r="D8" s="175">
        <v>2900</v>
      </c>
      <c r="E8" s="201">
        <v>2900</v>
      </c>
      <c r="F8" s="178"/>
      <c r="G8" s="178"/>
      <c r="H8" s="178"/>
      <c r="I8" s="178"/>
      <c r="J8" s="175">
        <v>2900</v>
      </c>
      <c r="K8" s="178"/>
    </row>
    <row r="9" spans="1:11" s="24" customFormat="1" ht="12.75">
      <c r="A9" s="163"/>
      <c r="B9" s="163" t="s">
        <v>312</v>
      </c>
      <c r="C9" s="156" t="s">
        <v>313</v>
      </c>
      <c r="D9" s="176">
        <v>2900</v>
      </c>
      <c r="E9" s="171">
        <v>2900</v>
      </c>
      <c r="F9" s="176"/>
      <c r="G9" s="176"/>
      <c r="H9" s="176"/>
      <c r="I9" s="176"/>
      <c r="J9" s="176">
        <v>2900</v>
      </c>
      <c r="K9" s="176"/>
    </row>
    <row r="10" spans="1:11" s="24" customFormat="1" ht="12.75">
      <c r="A10" s="163"/>
      <c r="B10" s="163"/>
      <c r="C10" s="156"/>
      <c r="D10" s="176"/>
      <c r="E10" s="171"/>
      <c r="F10" s="176"/>
      <c r="G10" s="176"/>
      <c r="H10" s="176"/>
      <c r="I10" s="176"/>
      <c r="J10" s="176"/>
      <c r="K10" s="176"/>
    </row>
    <row r="11" spans="1:11" s="24" customFormat="1" ht="12.75">
      <c r="A11" s="182" t="s">
        <v>314</v>
      </c>
      <c r="B11" s="163"/>
      <c r="C11" s="183" t="s">
        <v>240</v>
      </c>
      <c r="D11" s="199">
        <v>34128948</v>
      </c>
      <c r="E11" s="200">
        <v>9155300</v>
      </c>
      <c r="F11" s="199">
        <v>870000</v>
      </c>
      <c r="G11" s="176"/>
      <c r="H11" s="176"/>
      <c r="I11" s="176"/>
      <c r="J11" s="199">
        <v>8285300</v>
      </c>
      <c r="K11" s="199">
        <v>24973648</v>
      </c>
    </row>
    <row r="12" spans="1:11" s="24" customFormat="1" ht="12.75">
      <c r="A12" s="163"/>
      <c r="B12" s="163" t="s">
        <v>315</v>
      </c>
      <c r="C12" s="156" t="s">
        <v>316</v>
      </c>
      <c r="D12" s="176">
        <v>4855000</v>
      </c>
      <c r="E12" s="171">
        <v>3640000</v>
      </c>
      <c r="F12" s="176"/>
      <c r="G12" s="176"/>
      <c r="H12" s="176"/>
      <c r="I12" s="176"/>
      <c r="J12" s="176">
        <v>3640000</v>
      </c>
      <c r="K12" s="176">
        <v>1215000</v>
      </c>
    </row>
    <row r="13" spans="1:11" s="24" customFormat="1" ht="12.75">
      <c r="A13" s="163"/>
      <c r="B13" s="163" t="s">
        <v>317</v>
      </c>
      <c r="C13" s="156" t="s">
        <v>241</v>
      </c>
      <c r="D13" s="176">
        <v>29273948</v>
      </c>
      <c r="E13" s="171">
        <v>5515300</v>
      </c>
      <c r="F13" s="176">
        <v>870000</v>
      </c>
      <c r="G13" s="176"/>
      <c r="H13" s="176"/>
      <c r="I13" s="176"/>
      <c r="J13" s="220">
        <v>4645300</v>
      </c>
      <c r="K13" s="176">
        <v>23758648</v>
      </c>
    </row>
    <row r="14" spans="1:11" s="24" customFormat="1" ht="12.75">
      <c r="A14" s="163"/>
      <c r="B14" s="163" t="s">
        <v>318</v>
      </c>
      <c r="C14" s="156" t="s">
        <v>242</v>
      </c>
      <c r="D14" s="176"/>
      <c r="E14" s="171"/>
      <c r="F14" s="176"/>
      <c r="G14" s="176"/>
      <c r="H14" s="176"/>
      <c r="I14" s="176"/>
      <c r="J14" s="176"/>
      <c r="K14" s="176"/>
    </row>
    <row r="15" spans="1:11" s="24" customFormat="1" ht="12.75">
      <c r="A15" s="163"/>
      <c r="B15" s="163"/>
      <c r="C15" s="156"/>
      <c r="D15" s="176"/>
      <c r="E15" s="171"/>
      <c r="F15" s="176"/>
      <c r="G15" s="176"/>
      <c r="H15" s="176"/>
      <c r="I15" s="176"/>
      <c r="J15" s="176"/>
      <c r="K15" s="176"/>
    </row>
    <row r="16" spans="1:11" s="24" customFormat="1" ht="12.75">
      <c r="A16" s="182" t="s">
        <v>319</v>
      </c>
      <c r="B16" s="163"/>
      <c r="C16" s="183" t="s">
        <v>244</v>
      </c>
      <c r="D16" s="199">
        <v>12633600</v>
      </c>
      <c r="E16" s="200">
        <v>10420000</v>
      </c>
      <c r="F16" s="199">
        <v>1252900</v>
      </c>
      <c r="G16" s="199"/>
      <c r="H16" s="199"/>
      <c r="I16" s="199"/>
      <c r="J16" s="199">
        <v>9167100</v>
      </c>
      <c r="K16" s="199">
        <v>2213600</v>
      </c>
    </row>
    <row r="17" spans="1:11" s="24" customFormat="1" ht="21.75" customHeight="1">
      <c r="A17" s="163"/>
      <c r="B17" s="163" t="s">
        <v>320</v>
      </c>
      <c r="C17" s="156" t="s">
        <v>506</v>
      </c>
      <c r="D17" s="176">
        <v>1591500</v>
      </c>
      <c r="E17" s="171">
        <v>1577900</v>
      </c>
      <c r="F17" s="176">
        <v>1236600</v>
      </c>
      <c r="G17" s="176"/>
      <c r="H17" s="176"/>
      <c r="I17" s="176"/>
      <c r="J17" s="176">
        <v>341300</v>
      </c>
      <c r="K17" s="176">
        <v>13600</v>
      </c>
    </row>
    <row r="18" spans="1:11" s="24" customFormat="1" ht="25.5">
      <c r="A18" s="163"/>
      <c r="B18" s="163" t="s">
        <v>321</v>
      </c>
      <c r="C18" s="156" t="s">
        <v>322</v>
      </c>
      <c r="D18" s="176">
        <v>712300</v>
      </c>
      <c r="E18" s="171">
        <v>212300</v>
      </c>
      <c r="F18" s="176"/>
      <c r="G18" s="176"/>
      <c r="H18" s="176"/>
      <c r="I18" s="176"/>
      <c r="J18" s="176">
        <v>212300</v>
      </c>
      <c r="K18" s="176">
        <v>500000</v>
      </c>
    </row>
    <row r="19" spans="1:11" s="24" customFormat="1" ht="12.75">
      <c r="A19" s="164"/>
      <c r="B19" s="164" t="s">
        <v>323</v>
      </c>
      <c r="C19" s="159" t="s">
        <v>242</v>
      </c>
      <c r="D19" s="177">
        <v>10329800</v>
      </c>
      <c r="E19" s="172">
        <v>8629800</v>
      </c>
      <c r="F19" s="177">
        <v>16300</v>
      </c>
      <c r="G19" s="177"/>
      <c r="H19" s="177"/>
      <c r="I19" s="177"/>
      <c r="J19" s="177">
        <v>8613500</v>
      </c>
      <c r="K19" s="177">
        <v>1700000</v>
      </c>
    </row>
    <row r="20" spans="1:11" s="24" customFormat="1" ht="12.75">
      <c r="A20" s="164"/>
      <c r="B20" s="164"/>
      <c r="C20" s="159"/>
      <c r="D20" s="177"/>
      <c r="E20" s="172"/>
      <c r="F20" s="177"/>
      <c r="G20" s="177"/>
      <c r="H20" s="177"/>
      <c r="I20" s="177"/>
      <c r="J20" s="177"/>
      <c r="K20" s="177"/>
    </row>
    <row r="21" spans="1:11" s="24" customFormat="1" ht="12.75">
      <c r="A21" s="184" t="s">
        <v>324</v>
      </c>
      <c r="B21" s="164"/>
      <c r="C21" s="185" t="s">
        <v>255</v>
      </c>
      <c r="D21" s="186">
        <v>415000</v>
      </c>
      <c r="E21" s="187">
        <v>415000</v>
      </c>
      <c r="F21" s="186">
        <v>30000</v>
      </c>
      <c r="G21" s="177"/>
      <c r="H21" s="177"/>
      <c r="I21" s="177"/>
      <c r="J21" s="186">
        <v>385000</v>
      </c>
      <c r="K21" s="177"/>
    </row>
    <row r="22" spans="1:11" s="24" customFormat="1" ht="25.5">
      <c r="A22" s="164"/>
      <c r="B22" s="164" t="s">
        <v>325</v>
      </c>
      <c r="C22" s="159" t="s">
        <v>499</v>
      </c>
      <c r="D22" s="177">
        <v>265000</v>
      </c>
      <c r="E22" s="172">
        <v>265000</v>
      </c>
      <c r="F22" s="177">
        <v>30000</v>
      </c>
      <c r="G22" s="177"/>
      <c r="H22" s="177"/>
      <c r="I22" s="177"/>
      <c r="J22" s="177">
        <v>235000</v>
      </c>
      <c r="K22" s="177"/>
    </row>
    <row r="23" spans="1:11" s="24" customFormat="1" ht="12.75">
      <c r="A23" s="164"/>
      <c r="B23" s="164" t="s">
        <v>326</v>
      </c>
      <c r="C23" s="159" t="s">
        <v>256</v>
      </c>
      <c r="D23" s="177">
        <v>150000</v>
      </c>
      <c r="E23" s="172">
        <v>150000</v>
      </c>
      <c r="F23" s="177"/>
      <c r="G23" s="177"/>
      <c r="H23" s="177"/>
      <c r="I23" s="177"/>
      <c r="J23" s="177">
        <v>150000</v>
      </c>
      <c r="K23" s="177"/>
    </row>
    <row r="24" spans="1:11" s="24" customFormat="1" ht="12.75">
      <c r="A24" s="164"/>
      <c r="B24" s="164"/>
      <c r="C24" s="159"/>
      <c r="D24" s="177"/>
      <c r="E24" s="172"/>
      <c r="F24" s="177"/>
      <c r="G24" s="177"/>
      <c r="H24" s="177"/>
      <c r="I24" s="177"/>
      <c r="J24" s="177"/>
      <c r="K24" s="177"/>
    </row>
    <row r="25" spans="1:11" s="24" customFormat="1" ht="12.75">
      <c r="A25" s="184" t="s">
        <v>327</v>
      </c>
      <c r="B25" s="164"/>
      <c r="C25" s="185" t="s">
        <v>328</v>
      </c>
      <c r="D25" s="186">
        <v>12817450</v>
      </c>
      <c r="E25" s="187">
        <v>12567450</v>
      </c>
      <c r="F25" s="186">
        <v>9414650</v>
      </c>
      <c r="G25" s="177"/>
      <c r="H25" s="177"/>
      <c r="I25" s="177"/>
      <c r="J25" s="186">
        <v>3152800</v>
      </c>
      <c r="K25" s="186">
        <v>250000</v>
      </c>
    </row>
    <row r="26" spans="1:11" s="24" customFormat="1" ht="12.75">
      <c r="A26" s="164"/>
      <c r="B26" s="164" t="s">
        <v>329</v>
      </c>
      <c r="C26" s="159" t="s">
        <v>259</v>
      </c>
      <c r="D26" s="177">
        <v>837700</v>
      </c>
      <c r="E26" s="172">
        <v>837700</v>
      </c>
      <c r="F26" s="177">
        <v>813500</v>
      </c>
      <c r="G26" s="177" t="s">
        <v>447</v>
      </c>
      <c r="H26" s="177"/>
      <c r="I26" s="177"/>
      <c r="J26" s="177">
        <v>24200</v>
      </c>
      <c r="K26" s="177"/>
    </row>
    <row r="27" spans="1:11" s="24" customFormat="1" ht="12.75">
      <c r="A27" s="164"/>
      <c r="B27" s="164" t="s">
        <v>330</v>
      </c>
      <c r="C27" s="159" t="s">
        <v>331</v>
      </c>
      <c r="D27" s="177">
        <v>405000</v>
      </c>
      <c r="E27" s="172">
        <v>405000</v>
      </c>
      <c r="F27" s="177"/>
      <c r="G27" s="177"/>
      <c r="H27" s="177"/>
      <c r="I27" s="177"/>
      <c r="J27" s="177">
        <v>405000</v>
      </c>
      <c r="K27" s="177"/>
    </row>
    <row r="28" spans="1:11" s="24" customFormat="1" ht="12.75">
      <c r="A28" s="164"/>
      <c r="B28" s="164" t="s">
        <v>332</v>
      </c>
      <c r="C28" s="159" t="s">
        <v>333</v>
      </c>
      <c r="D28" s="177">
        <v>11204750</v>
      </c>
      <c r="E28" s="172">
        <v>10954750</v>
      </c>
      <c r="F28" s="177">
        <v>8586150</v>
      </c>
      <c r="G28" s="177"/>
      <c r="H28" s="177"/>
      <c r="I28" s="177"/>
      <c r="J28" s="177">
        <v>2368600</v>
      </c>
      <c r="K28" s="177">
        <v>250000</v>
      </c>
    </row>
    <row r="29" spans="1:11" s="24" customFormat="1" ht="12.75">
      <c r="A29" s="164"/>
      <c r="B29" s="164"/>
      <c r="C29" s="159" t="s">
        <v>334</v>
      </c>
      <c r="D29" s="177">
        <v>100000</v>
      </c>
      <c r="E29" s="172">
        <v>100000</v>
      </c>
      <c r="F29" s="177"/>
      <c r="G29" s="177"/>
      <c r="H29" s="177"/>
      <c r="I29" s="177"/>
      <c r="J29" s="177">
        <v>100000</v>
      </c>
      <c r="K29" s="177"/>
    </row>
    <row r="30" spans="1:11" s="24" customFormat="1" ht="12.75">
      <c r="A30" s="164"/>
      <c r="B30" s="164" t="s">
        <v>339</v>
      </c>
      <c r="C30" s="159" t="s">
        <v>340</v>
      </c>
      <c r="D30" s="177"/>
      <c r="E30" s="172"/>
      <c r="F30" s="177"/>
      <c r="G30" s="177"/>
      <c r="H30" s="177"/>
      <c r="I30" s="177"/>
      <c r="J30" s="177"/>
      <c r="K30" s="177"/>
    </row>
    <row r="31" spans="1:11" s="24" customFormat="1" ht="12.75">
      <c r="A31" s="164"/>
      <c r="B31" s="164" t="s">
        <v>335</v>
      </c>
      <c r="C31" s="159" t="s">
        <v>336</v>
      </c>
      <c r="D31" s="177">
        <v>90000</v>
      </c>
      <c r="E31" s="172">
        <v>90000</v>
      </c>
      <c r="F31" s="177">
        <v>15000</v>
      </c>
      <c r="G31" s="177"/>
      <c r="H31" s="177"/>
      <c r="I31" s="177"/>
      <c r="J31" s="177">
        <v>75000</v>
      </c>
      <c r="K31" s="177"/>
    </row>
    <row r="32" spans="1:11" s="24" customFormat="1" ht="12.75">
      <c r="A32" s="164"/>
      <c r="B32" s="164" t="s">
        <v>337</v>
      </c>
      <c r="C32" s="159" t="s">
        <v>338</v>
      </c>
      <c r="D32" s="177">
        <v>280000</v>
      </c>
      <c r="E32" s="172">
        <v>280000</v>
      </c>
      <c r="F32" s="177"/>
      <c r="G32" s="177"/>
      <c r="H32" s="177"/>
      <c r="I32" s="177"/>
      <c r="J32" s="177">
        <v>280000</v>
      </c>
      <c r="K32" s="177"/>
    </row>
    <row r="33" spans="1:11" s="24" customFormat="1" ht="12.75">
      <c r="A33" s="164"/>
      <c r="B33" s="164"/>
      <c r="C33" s="159"/>
      <c r="D33" s="177"/>
      <c r="E33" s="172"/>
      <c r="F33" s="177"/>
      <c r="G33" s="177"/>
      <c r="H33" s="177"/>
      <c r="I33" s="177"/>
      <c r="J33" s="177"/>
      <c r="K33" s="177"/>
    </row>
    <row r="34" spans="1:11" s="24" customFormat="1" ht="29.25" customHeight="1">
      <c r="A34" s="184" t="s">
        <v>341</v>
      </c>
      <c r="B34" s="164"/>
      <c r="C34" s="185" t="s">
        <v>500</v>
      </c>
      <c r="D34" s="186">
        <v>8735</v>
      </c>
      <c r="E34" s="187">
        <v>8735</v>
      </c>
      <c r="F34" s="186">
        <v>6500</v>
      </c>
      <c r="G34" s="177"/>
      <c r="H34" s="177"/>
      <c r="I34" s="177"/>
      <c r="J34" s="186">
        <v>2235</v>
      </c>
      <c r="K34" s="177"/>
    </row>
    <row r="35" spans="1:11" s="24" customFormat="1" ht="23.25" customHeight="1">
      <c r="A35" s="164"/>
      <c r="B35" s="164" t="s">
        <v>342</v>
      </c>
      <c r="C35" s="159" t="s">
        <v>500</v>
      </c>
      <c r="D35" s="177">
        <v>8735</v>
      </c>
      <c r="E35" s="172">
        <v>8735</v>
      </c>
      <c r="F35" s="177">
        <v>6500</v>
      </c>
      <c r="G35" s="177"/>
      <c r="H35" s="177"/>
      <c r="I35" s="177"/>
      <c r="J35" s="177">
        <v>2235</v>
      </c>
      <c r="K35" s="177"/>
    </row>
    <row r="36" spans="1:11" s="24" customFormat="1" ht="12.75">
      <c r="A36" s="164"/>
      <c r="B36" s="164"/>
      <c r="C36" s="159"/>
      <c r="D36" s="177"/>
      <c r="E36" s="172"/>
      <c r="F36" s="177"/>
      <c r="G36" s="177"/>
      <c r="H36" s="177"/>
      <c r="I36" s="177"/>
      <c r="J36" s="177"/>
      <c r="K36" s="177"/>
    </row>
    <row r="37" spans="1:11" s="24" customFormat="1" ht="24" customHeight="1">
      <c r="A37" s="184" t="s">
        <v>343</v>
      </c>
      <c r="B37" s="164"/>
      <c r="C37" s="185" t="s">
        <v>344</v>
      </c>
      <c r="D37" s="186">
        <v>1627000</v>
      </c>
      <c r="E37" s="187">
        <v>1627000</v>
      </c>
      <c r="F37" s="186">
        <v>904000</v>
      </c>
      <c r="G37" s="186">
        <v>75000</v>
      </c>
      <c r="H37" s="177"/>
      <c r="I37" s="177"/>
      <c r="J37" s="186">
        <v>648000</v>
      </c>
      <c r="K37" s="177"/>
    </row>
    <row r="38" spans="1:11" s="24" customFormat="1" ht="24" customHeight="1">
      <c r="A38" s="184"/>
      <c r="B38" s="164" t="s">
        <v>521</v>
      </c>
      <c r="C38" s="159" t="s">
        <v>522</v>
      </c>
      <c r="D38" s="177">
        <v>30000</v>
      </c>
      <c r="E38" s="172">
        <v>30000</v>
      </c>
      <c r="F38" s="186"/>
      <c r="G38" s="177">
        <v>30000</v>
      </c>
      <c r="H38" s="177"/>
      <c r="I38" s="177"/>
      <c r="J38" s="186"/>
      <c r="K38" s="177"/>
    </row>
    <row r="39" spans="1:11" s="24" customFormat="1" ht="12.75">
      <c r="A39" s="164"/>
      <c r="B39" s="164" t="s">
        <v>345</v>
      </c>
      <c r="C39" s="159" t="s">
        <v>346</v>
      </c>
      <c r="D39" s="177">
        <v>75000</v>
      </c>
      <c r="E39" s="172">
        <v>75000</v>
      </c>
      <c r="F39" s="177"/>
      <c r="G39" s="177">
        <v>45000</v>
      </c>
      <c r="H39" s="177"/>
      <c r="I39" s="177"/>
      <c r="J39" s="177">
        <v>30000</v>
      </c>
      <c r="K39" s="177"/>
    </row>
    <row r="40" spans="1:11" s="24" customFormat="1" ht="12.75">
      <c r="A40" s="164"/>
      <c r="B40" s="164" t="s">
        <v>347</v>
      </c>
      <c r="C40" s="159" t="s">
        <v>264</v>
      </c>
      <c r="D40" s="177">
        <v>1075900</v>
      </c>
      <c r="E40" s="172">
        <v>1075900</v>
      </c>
      <c r="F40" s="177">
        <v>904000</v>
      </c>
      <c r="G40" s="177"/>
      <c r="H40" s="177"/>
      <c r="I40" s="177"/>
      <c r="J40" s="177">
        <v>171900</v>
      </c>
      <c r="K40" s="177"/>
    </row>
    <row r="41" spans="1:11" s="24" customFormat="1" ht="12.75">
      <c r="A41" s="164"/>
      <c r="B41" s="164" t="s">
        <v>348</v>
      </c>
      <c r="C41" s="159" t="s">
        <v>349</v>
      </c>
      <c r="D41" s="177">
        <v>300000</v>
      </c>
      <c r="E41" s="172">
        <v>300000</v>
      </c>
      <c r="F41" s="177"/>
      <c r="G41" s="177"/>
      <c r="H41" s="177"/>
      <c r="I41" s="177"/>
      <c r="J41" s="177">
        <v>300000</v>
      </c>
      <c r="K41" s="177"/>
    </row>
    <row r="42" spans="1:11" s="24" customFormat="1" ht="12.75">
      <c r="A42" s="164"/>
      <c r="B42" s="164"/>
      <c r="C42" s="159" t="s">
        <v>334</v>
      </c>
      <c r="D42" s="177">
        <v>300000</v>
      </c>
      <c r="E42" s="172">
        <v>300000</v>
      </c>
      <c r="F42" s="177"/>
      <c r="G42" s="177"/>
      <c r="H42" s="177"/>
      <c r="I42" s="177"/>
      <c r="J42" s="177">
        <v>300000</v>
      </c>
      <c r="K42" s="177"/>
    </row>
    <row r="43" spans="1:11" s="24" customFormat="1" ht="12.75">
      <c r="A43" s="164"/>
      <c r="B43" s="164" t="s">
        <v>350</v>
      </c>
      <c r="C43" s="159" t="s">
        <v>242</v>
      </c>
      <c r="D43" s="177">
        <v>146100</v>
      </c>
      <c r="E43" s="172">
        <v>146100</v>
      </c>
      <c r="F43" s="177"/>
      <c r="G43" s="177"/>
      <c r="H43" s="177"/>
      <c r="I43" s="177"/>
      <c r="J43" s="177">
        <v>146100</v>
      </c>
      <c r="K43" s="177"/>
    </row>
    <row r="44" spans="1:11" s="24" customFormat="1" ht="12.75">
      <c r="A44" s="164"/>
      <c r="B44" s="164"/>
      <c r="C44" s="159"/>
      <c r="D44" s="177"/>
      <c r="E44" s="172"/>
      <c r="F44" s="177"/>
      <c r="G44" s="177"/>
      <c r="H44" s="177"/>
      <c r="I44" s="177"/>
      <c r="J44" s="177"/>
      <c r="K44" s="177"/>
    </row>
    <row r="45" spans="1:11" s="24" customFormat="1" ht="43.5" customHeight="1">
      <c r="A45" s="184" t="s">
        <v>351</v>
      </c>
      <c r="B45" s="164"/>
      <c r="C45" s="185" t="s">
        <v>352</v>
      </c>
      <c r="D45" s="186">
        <v>870300</v>
      </c>
      <c r="E45" s="187">
        <v>870300</v>
      </c>
      <c r="F45" s="177"/>
      <c r="G45" s="177"/>
      <c r="H45" s="177"/>
      <c r="I45" s="177"/>
      <c r="J45" s="186">
        <v>870300</v>
      </c>
      <c r="K45" s="177"/>
    </row>
    <row r="46" spans="1:11" s="24" customFormat="1" ht="43.5" customHeight="1">
      <c r="A46" s="184"/>
      <c r="B46" s="164" t="s">
        <v>519</v>
      </c>
      <c r="C46" s="185" t="s">
        <v>520</v>
      </c>
      <c r="D46" s="177">
        <v>720300</v>
      </c>
      <c r="E46" s="172">
        <v>720300</v>
      </c>
      <c r="F46" s="177"/>
      <c r="G46" s="177"/>
      <c r="H46" s="177"/>
      <c r="I46" s="177"/>
      <c r="J46" s="177">
        <v>720300</v>
      </c>
      <c r="K46" s="177"/>
    </row>
    <row r="47" spans="1:11" s="24" customFormat="1" ht="38.25">
      <c r="A47" s="164"/>
      <c r="B47" s="164" t="s">
        <v>353</v>
      </c>
      <c r="C47" s="159" t="s">
        <v>507</v>
      </c>
      <c r="D47" s="177">
        <v>150000</v>
      </c>
      <c r="E47" s="172">
        <v>150000</v>
      </c>
      <c r="F47" s="177"/>
      <c r="G47" s="177"/>
      <c r="H47" s="177"/>
      <c r="I47" s="177"/>
      <c r="J47" s="177">
        <v>150000</v>
      </c>
      <c r="K47" s="177"/>
    </row>
    <row r="48" spans="1:11" s="24" customFormat="1" ht="12.75">
      <c r="A48" s="184" t="s">
        <v>354</v>
      </c>
      <c r="B48" s="164"/>
      <c r="C48" s="185" t="s">
        <v>355</v>
      </c>
      <c r="D48" s="186">
        <v>2833000</v>
      </c>
      <c r="E48" s="187">
        <v>2833000</v>
      </c>
      <c r="F48" s="177"/>
      <c r="G48" s="177"/>
      <c r="H48" s="186">
        <v>800000</v>
      </c>
      <c r="I48" s="186">
        <v>2033000</v>
      </c>
      <c r="J48" s="177"/>
      <c r="K48" s="177"/>
    </row>
    <row r="49" spans="1:11" s="24" customFormat="1" ht="25.5">
      <c r="A49" s="164"/>
      <c r="B49" s="164" t="s">
        <v>356</v>
      </c>
      <c r="C49" s="159" t="s">
        <v>502</v>
      </c>
      <c r="D49" s="177">
        <v>800000</v>
      </c>
      <c r="E49" s="172">
        <v>800000</v>
      </c>
      <c r="F49" s="177"/>
      <c r="G49" s="177"/>
      <c r="H49" s="177">
        <v>800000</v>
      </c>
      <c r="I49" s="177"/>
      <c r="J49" s="177"/>
      <c r="K49" s="177"/>
    </row>
    <row r="50" spans="1:11" s="24" customFormat="1" ht="25.5">
      <c r="A50" s="164"/>
      <c r="B50" s="164" t="s">
        <v>357</v>
      </c>
      <c r="C50" s="159" t="s">
        <v>501</v>
      </c>
      <c r="D50" s="177">
        <v>2033000</v>
      </c>
      <c r="E50" s="172">
        <v>2033000</v>
      </c>
      <c r="F50" s="177"/>
      <c r="G50" s="177"/>
      <c r="H50" s="177"/>
      <c r="I50" s="177">
        <v>2033000</v>
      </c>
      <c r="J50" s="177"/>
      <c r="K50" s="177"/>
    </row>
    <row r="51" spans="1:11" s="24" customFormat="1" ht="12.75">
      <c r="A51" s="184"/>
      <c r="B51" s="164"/>
      <c r="C51" s="159"/>
      <c r="D51" s="177"/>
      <c r="E51" s="172"/>
      <c r="F51" s="177"/>
      <c r="G51" s="177"/>
      <c r="H51" s="177"/>
      <c r="I51" s="177"/>
      <c r="J51" s="177"/>
      <c r="K51" s="177"/>
    </row>
    <row r="52" spans="1:11" s="24" customFormat="1" ht="12.75">
      <c r="A52" s="184" t="s">
        <v>358</v>
      </c>
      <c r="B52" s="164"/>
      <c r="C52" s="185" t="s">
        <v>293</v>
      </c>
      <c r="D52" s="186">
        <v>700000</v>
      </c>
      <c r="E52" s="187">
        <v>700000</v>
      </c>
      <c r="F52" s="177"/>
      <c r="G52" s="177"/>
      <c r="H52" s="177"/>
      <c r="I52" s="177"/>
      <c r="J52" s="186">
        <v>700000</v>
      </c>
      <c r="K52" s="177"/>
    </row>
    <row r="53" spans="1:11" s="24" customFormat="1" ht="12.75">
      <c r="A53" s="164"/>
      <c r="B53" s="164" t="s">
        <v>359</v>
      </c>
      <c r="C53" s="159" t="s">
        <v>360</v>
      </c>
      <c r="D53" s="177">
        <v>700000</v>
      </c>
      <c r="E53" s="172">
        <v>700000</v>
      </c>
      <c r="F53" s="177"/>
      <c r="G53" s="177"/>
      <c r="H53" s="177"/>
      <c r="I53" s="177"/>
      <c r="J53" s="177">
        <v>700000</v>
      </c>
      <c r="K53" s="177"/>
    </row>
    <row r="54" spans="1:11" s="24" customFormat="1" ht="12.75">
      <c r="A54" s="164"/>
      <c r="B54" s="164"/>
      <c r="C54" s="159"/>
      <c r="D54" s="177"/>
      <c r="E54" s="172"/>
      <c r="F54" s="177"/>
      <c r="G54" s="177"/>
      <c r="H54" s="177"/>
      <c r="I54" s="177"/>
      <c r="J54" s="177"/>
      <c r="K54" s="177"/>
    </row>
    <row r="55" spans="1:11" s="24" customFormat="1" ht="12.75">
      <c r="A55" s="184" t="s">
        <v>361</v>
      </c>
      <c r="B55" s="164"/>
      <c r="C55" s="185" t="s">
        <v>301</v>
      </c>
      <c r="D55" s="186">
        <v>32712860</v>
      </c>
      <c r="E55" s="187">
        <v>32705860</v>
      </c>
      <c r="F55" s="186">
        <v>21340134</v>
      </c>
      <c r="G55" s="186">
        <v>6850351</v>
      </c>
      <c r="H55" s="177"/>
      <c r="I55" s="177"/>
      <c r="J55" s="186">
        <v>4515375</v>
      </c>
      <c r="K55" s="186">
        <v>7000</v>
      </c>
    </row>
    <row r="56" spans="1:11" s="24" customFormat="1" ht="12.75">
      <c r="A56" s="164"/>
      <c r="B56" s="164" t="s">
        <v>362</v>
      </c>
      <c r="C56" s="159" t="s">
        <v>363</v>
      </c>
      <c r="D56" s="177">
        <v>15516680</v>
      </c>
      <c r="E56" s="172">
        <v>15509680</v>
      </c>
      <c r="F56" s="177">
        <v>12574775</v>
      </c>
      <c r="G56" s="177">
        <v>219100</v>
      </c>
      <c r="H56" s="177"/>
      <c r="I56" s="177"/>
      <c r="J56" s="177">
        <v>2715805</v>
      </c>
      <c r="K56" s="177">
        <v>7000</v>
      </c>
    </row>
    <row r="57" spans="1:11" s="24" customFormat="1" ht="12.75">
      <c r="A57" s="164"/>
      <c r="B57" s="164"/>
      <c r="C57" s="159" t="s">
        <v>334</v>
      </c>
      <c r="D57" s="177">
        <v>221200</v>
      </c>
      <c r="E57" s="172">
        <v>221200</v>
      </c>
      <c r="F57" s="177"/>
      <c r="G57" s="177"/>
      <c r="H57" s="177"/>
      <c r="I57" s="177"/>
      <c r="J57" s="177"/>
      <c r="K57" s="177"/>
    </row>
    <row r="58" spans="1:11" s="24" customFormat="1" ht="12.75">
      <c r="A58" s="164"/>
      <c r="B58" s="164" t="s">
        <v>364</v>
      </c>
      <c r="C58" s="159" t="s">
        <v>365</v>
      </c>
      <c r="D58" s="177">
        <v>32760</v>
      </c>
      <c r="E58" s="172">
        <v>32760</v>
      </c>
      <c r="F58" s="177">
        <v>29470</v>
      </c>
      <c r="G58" s="177"/>
      <c r="H58" s="177"/>
      <c r="I58" s="177"/>
      <c r="J58" s="177">
        <v>3290</v>
      </c>
      <c r="K58" s="177"/>
    </row>
    <row r="59" spans="1:11" s="24" customFormat="1" ht="12.75">
      <c r="A59" s="164"/>
      <c r="B59" s="164" t="s">
        <v>366</v>
      </c>
      <c r="C59" s="159" t="s">
        <v>302</v>
      </c>
      <c r="D59" s="177">
        <v>6199221</v>
      </c>
      <c r="E59" s="172">
        <v>6199221</v>
      </c>
      <c r="F59" s="177">
        <v>373110</v>
      </c>
      <c r="G59" s="177">
        <v>5771451</v>
      </c>
      <c r="H59" s="177"/>
      <c r="I59" s="177"/>
      <c r="J59" s="177">
        <v>54660</v>
      </c>
      <c r="K59" s="177"/>
    </row>
    <row r="60" spans="1:11" s="24" customFormat="1" ht="12.75">
      <c r="A60" s="164"/>
      <c r="B60" s="164"/>
      <c r="C60" s="159" t="s">
        <v>334</v>
      </c>
      <c r="D60" s="177"/>
      <c r="E60" s="172"/>
      <c r="F60" s="177"/>
      <c r="G60" s="177"/>
      <c r="H60" s="177"/>
      <c r="I60" s="177"/>
      <c r="J60" s="177"/>
      <c r="K60" s="177"/>
    </row>
    <row r="61" spans="1:11" s="24" customFormat="1" ht="12.75">
      <c r="A61" s="164"/>
      <c r="B61" s="164" t="s">
        <v>367</v>
      </c>
      <c r="C61" s="159" t="s">
        <v>368</v>
      </c>
      <c r="D61" s="177">
        <v>48000</v>
      </c>
      <c r="E61" s="172">
        <v>48000</v>
      </c>
      <c r="F61" s="177"/>
      <c r="G61" s="177">
        <v>48000</v>
      </c>
      <c r="H61" s="177"/>
      <c r="I61" s="177"/>
      <c r="J61" s="177"/>
      <c r="K61" s="177"/>
    </row>
    <row r="62" spans="1:11" s="24" customFormat="1" ht="12.75">
      <c r="A62" s="164"/>
      <c r="B62" s="164" t="s">
        <v>369</v>
      </c>
      <c r="C62" s="159" t="s">
        <v>370</v>
      </c>
      <c r="D62" s="177">
        <v>9038975</v>
      </c>
      <c r="E62" s="172">
        <v>9038975</v>
      </c>
      <c r="F62" s="177">
        <v>6958135</v>
      </c>
      <c r="G62" s="177">
        <v>791800</v>
      </c>
      <c r="H62" s="177"/>
      <c r="I62" s="177"/>
      <c r="J62" s="177">
        <v>1289040</v>
      </c>
      <c r="K62" s="177"/>
    </row>
    <row r="63" spans="1:11" s="24" customFormat="1" ht="12.75">
      <c r="A63" s="164"/>
      <c r="B63" s="164"/>
      <c r="C63" s="159" t="s">
        <v>334</v>
      </c>
      <c r="D63" s="177">
        <v>62730</v>
      </c>
      <c r="E63" s="172">
        <v>62730</v>
      </c>
      <c r="F63" s="177"/>
      <c r="G63" s="177"/>
      <c r="H63" s="177"/>
      <c r="I63" s="177"/>
      <c r="J63" s="177"/>
      <c r="K63" s="177"/>
    </row>
    <row r="64" spans="1:11" s="24" customFormat="1" ht="12.75">
      <c r="A64" s="164"/>
      <c r="B64" s="164" t="s">
        <v>371</v>
      </c>
      <c r="C64" s="159" t="s">
        <v>372</v>
      </c>
      <c r="D64" s="177">
        <v>74200</v>
      </c>
      <c r="E64" s="172">
        <v>74200</v>
      </c>
      <c r="F64" s="177"/>
      <c r="G64" s="177"/>
      <c r="H64" s="177"/>
      <c r="I64" s="177"/>
      <c r="J64" s="177">
        <v>74200</v>
      </c>
      <c r="K64" s="177"/>
    </row>
    <row r="65" spans="1:11" s="24" customFormat="1" ht="25.5">
      <c r="A65" s="164"/>
      <c r="B65" s="164" t="s">
        <v>373</v>
      </c>
      <c r="C65" s="159" t="s">
        <v>508</v>
      </c>
      <c r="D65" s="177">
        <v>446894</v>
      </c>
      <c r="E65" s="172">
        <v>446894</v>
      </c>
      <c r="F65" s="177">
        <v>396659</v>
      </c>
      <c r="G65" s="177"/>
      <c r="H65" s="177"/>
      <c r="I65" s="177"/>
      <c r="J65" s="177">
        <v>50235</v>
      </c>
      <c r="K65" s="177"/>
    </row>
    <row r="66" spans="1:11" s="24" customFormat="1" ht="25.5">
      <c r="A66" s="164"/>
      <c r="B66" s="164" t="s">
        <v>374</v>
      </c>
      <c r="C66" s="159" t="s">
        <v>503</v>
      </c>
      <c r="D66" s="177">
        <v>130750</v>
      </c>
      <c r="E66" s="172">
        <v>130750</v>
      </c>
      <c r="F66" s="177"/>
      <c r="G66" s="177">
        <v>20000</v>
      </c>
      <c r="H66" s="177"/>
      <c r="I66" s="177"/>
      <c r="J66" s="177">
        <v>110750</v>
      </c>
      <c r="K66" s="177"/>
    </row>
    <row r="67" spans="1:11" s="24" customFormat="1" ht="12.75">
      <c r="A67" s="164"/>
      <c r="B67" s="164" t="s">
        <v>375</v>
      </c>
      <c r="C67" s="159" t="s">
        <v>376</v>
      </c>
      <c r="D67" s="177">
        <v>1049580</v>
      </c>
      <c r="E67" s="172">
        <v>1049580</v>
      </c>
      <c r="F67" s="177">
        <v>963985</v>
      </c>
      <c r="G67" s="177"/>
      <c r="H67" s="177"/>
      <c r="I67" s="177"/>
      <c r="J67" s="177">
        <v>85595</v>
      </c>
      <c r="K67" s="177"/>
    </row>
    <row r="68" spans="1:11" s="24" customFormat="1" ht="12.75">
      <c r="A68" s="164"/>
      <c r="B68" s="164" t="s">
        <v>377</v>
      </c>
      <c r="C68" s="159" t="s">
        <v>242</v>
      </c>
      <c r="D68" s="177">
        <v>175800</v>
      </c>
      <c r="E68" s="172">
        <v>175800</v>
      </c>
      <c r="F68" s="177">
        <v>44000</v>
      </c>
      <c r="G68" s="177"/>
      <c r="H68" s="177"/>
      <c r="I68" s="177"/>
      <c r="J68" s="177">
        <v>131800</v>
      </c>
      <c r="K68" s="177"/>
    </row>
    <row r="69" spans="1:11" s="24" customFormat="1" ht="12.75">
      <c r="A69" s="164"/>
      <c r="B69" s="164"/>
      <c r="C69" s="159"/>
      <c r="D69" s="177"/>
      <c r="E69" s="172"/>
      <c r="F69" s="177"/>
      <c r="G69" s="177"/>
      <c r="H69" s="177"/>
      <c r="I69" s="177"/>
      <c r="J69" s="177"/>
      <c r="K69" s="177"/>
    </row>
    <row r="70" spans="1:11" s="24" customFormat="1" ht="12.75">
      <c r="A70" s="184" t="s">
        <v>378</v>
      </c>
      <c r="B70" s="164"/>
      <c r="C70" s="185" t="s">
        <v>304</v>
      </c>
      <c r="D70" s="186">
        <v>1131690</v>
      </c>
      <c r="E70" s="187">
        <v>1131690</v>
      </c>
      <c r="F70" s="186">
        <v>57800</v>
      </c>
      <c r="G70" s="186">
        <v>558960</v>
      </c>
      <c r="H70" s="177"/>
      <c r="I70" s="177"/>
      <c r="J70" s="186">
        <v>514930</v>
      </c>
      <c r="K70" s="177"/>
    </row>
    <row r="71" spans="1:11" s="24" customFormat="1" ht="12.75">
      <c r="A71" s="164"/>
      <c r="B71" s="164" t="s">
        <v>379</v>
      </c>
      <c r="C71" s="159" t="s">
        <v>380</v>
      </c>
      <c r="D71" s="177">
        <v>60000</v>
      </c>
      <c r="E71" s="172">
        <v>60000</v>
      </c>
      <c r="F71" s="177"/>
      <c r="G71" s="177">
        <v>60000</v>
      </c>
      <c r="H71" s="177"/>
      <c r="I71" s="177"/>
      <c r="J71" s="177"/>
      <c r="K71" s="177"/>
    </row>
    <row r="72" spans="1:11" s="24" customFormat="1" ht="12.75">
      <c r="A72" s="164"/>
      <c r="B72" s="164" t="s">
        <v>381</v>
      </c>
      <c r="C72" s="159" t="s">
        <v>382</v>
      </c>
      <c r="D72" s="177">
        <v>388940</v>
      </c>
      <c r="E72" s="172">
        <v>388940</v>
      </c>
      <c r="F72" s="177"/>
      <c r="G72" s="177"/>
      <c r="H72" s="177"/>
      <c r="I72" s="177"/>
      <c r="J72" s="177">
        <v>388940</v>
      </c>
      <c r="K72" s="177"/>
    </row>
    <row r="73" spans="1:11" s="24" customFormat="1" ht="12.75">
      <c r="A73" s="164"/>
      <c r="B73" s="164" t="s">
        <v>383</v>
      </c>
      <c r="C73" s="159" t="s">
        <v>384</v>
      </c>
      <c r="D73" s="177">
        <v>25000</v>
      </c>
      <c r="E73" s="172">
        <v>25000</v>
      </c>
      <c r="F73" s="177"/>
      <c r="G73" s="177">
        <v>25000</v>
      </c>
      <c r="H73" s="177"/>
      <c r="I73" s="177"/>
      <c r="J73" s="177"/>
      <c r="K73" s="177"/>
    </row>
    <row r="74" spans="1:11" s="24" customFormat="1" ht="12.75">
      <c r="A74" s="164"/>
      <c r="B74" s="164" t="s">
        <v>385</v>
      </c>
      <c r="C74" s="159" t="s">
        <v>386</v>
      </c>
      <c r="D74" s="177">
        <v>618040</v>
      </c>
      <c r="E74" s="172">
        <v>618040</v>
      </c>
      <c r="F74" s="177">
        <v>57800</v>
      </c>
      <c r="G74" s="177">
        <v>455000</v>
      </c>
      <c r="H74" s="177"/>
      <c r="I74" s="177"/>
      <c r="J74" s="177">
        <v>105240</v>
      </c>
      <c r="K74" s="177"/>
    </row>
    <row r="75" spans="1:11" s="24" customFormat="1" ht="12.75">
      <c r="A75" s="164"/>
      <c r="B75" s="164" t="s">
        <v>387</v>
      </c>
      <c r="C75" s="159" t="s">
        <v>388</v>
      </c>
      <c r="D75" s="177">
        <v>18960</v>
      </c>
      <c r="E75" s="172">
        <v>18960</v>
      </c>
      <c r="F75" s="177"/>
      <c r="G75" s="177">
        <v>18960</v>
      </c>
      <c r="H75" s="177"/>
      <c r="I75" s="177"/>
      <c r="J75" s="177"/>
      <c r="K75" s="177"/>
    </row>
    <row r="76" spans="1:11" s="24" customFormat="1" ht="12.75">
      <c r="A76" s="164"/>
      <c r="B76" s="164" t="s">
        <v>389</v>
      </c>
      <c r="C76" s="159" t="s">
        <v>242</v>
      </c>
      <c r="D76" s="177">
        <v>20750</v>
      </c>
      <c r="E76" s="172">
        <v>20750</v>
      </c>
      <c r="F76" s="177"/>
      <c r="G76" s="177"/>
      <c r="H76" s="177"/>
      <c r="I76" s="177"/>
      <c r="J76" s="177">
        <v>20750</v>
      </c>
      <c r="K76" s="177"/>
    </row>
    <row r="77" spans="1:11" s="24" customFormat="1" ht="12.75">
      <c r="A77" s="164"/>
      <c r="B77" s="164"/>
      <c r="C77" s="159"/>
      <c r="D77" s="177"/>
      <c r="E77" s="172"/>
      <c r="F77" s="177"/>
      <c r="G77" s="177"/>
      <c r="H77" s="177"/>
      <c r="I77" s="177"/>
      <c r="J77" s="177"/>
      <c r="K77" s="177"/>
    </row>
    <row r="78" spans="1:11" s="24" customFormat="1" ht="12.75">
      <c r="A78" s="184" t="s">
        <v>390</v>
      </c>
      <c r="B78" s="164"/>
      <c r="C78" s="185" t="s">
        <v>391</v>
      </c>
      <c r="D78" s="186">
        <v>23544739</v>
      </c>
      <c r="E78" s="187">
        <v>23544739</v>
      </c>
      <c r="F78" s="186">
        <v>5557199</v>
      </c>
      <c r="G78" s="186">
        <v>201800</v>
      </c>
      <c r="H78" s="177"/>
      <c r="I78" s="177"/>
      <c r="J78" s="186">
        <v>17785740</v>
      </c>
      <c r="K78" s="177"/>
    </row>
    <row r="79" spans="1:11" s="24" customFormat="1" ht="12.75">
      <c r="A79" s="164"/>
      <c r="B79" s="164" t="s">
        <v>392</v>
      </c>
      <c r="C79" s="159" t="s">
        <v>393</v>
      </c>
      <c r="D79" s="177">
        <v>1410998</v>
      </c>
      <c r="E79" s="172">
        <v>1410998</v>
      </c>
      <c r="F79" s="177">
        <v>282600</v>
      </c>
      <c r="G79" s="177"/>
      <c r="H79" s="177"/>
      <c r="I79" s="177"/>
      <c r="J79" s="177">
        <v>1128398</v>
      </c>
      <c r="K79" s="177"/>
    </row>
    <row r="80" spans="1:11" s="24" customFormat="1" ht="12.75">
      <c r="A80" s="164"/>
      <c r="B80" s="164" t="s">
        <v>394</v>
      </c>
      <c r="C80" s="159" t="s">
        <v>306</v>
      </c>
      <c r="D80" s="177">
        <v>324000</v>
      </c>
      <c r="E80" s="172">
        <v>324000</v>
      </c>
      <c r="F80" s="177">
        <v>278000</v>
      </c>
      <c r="G80" s="177"/>
      <c r="H80" s="177"/>
      <c r="I80" s="177"/>
      <c r="J80" s="177">
        <v>46000</v>
      </c>
      <c r="K80" s="177"/>
    </row>
    <row r="81" spans="1:11" s="24" customFormat="1" ht="40.5" customHeight="1">
      <c r="A81" s="164"/>
      <c r="B81" s="164" t="s">
        <v>395</v>
      </c>
      <c r="C81" s="159" t="s">
        <v>396</v>
      </c>
      <c r="D81" s="177">
        <v>12043248</v>
      </c>
      <c r="E81" s="172">
        <v>12043248</v>
      </c>
      <c r="F81" s="177">
        <v>226100</v>
      </c>
      <c r="G81" s="177"/>
      <c r="H81" s="177"/>
      <c r="I81" s="177"/>
      <c r="J81" s="177">
        <v>11817148</v>
      </c>
      <c r="K81" s="177"/>
    </row>
    <row r="82" spans="1:11" s="24" customFormat="1" ht="41.25" customHeight="1">
      <c r="A82" s="164"/>
      <c r="B82" s="164" t="s">
        <v>397</v>
      </c>
      <c r="C82" s="159" t="s">
        <v>504</v>
      </c>
      <c r="D82" s="177">
        <v>141784</v>
      </c>
      <c r="E82" s="172">
        <v>141784</v>
      </c>
      <c r="F82" s="177">
        <v>141784</v>
      </c>
      <c r="G82" s="177"/>
      <c r="H82" s="177"/>
      <c r="I82" s="177"/>
      <c r="J82" s="177"/>
      <c r="K82" s="177"/>
    </row>
    <row r="83" spans="1:11" s="24" customFormat="1" ht="27" customHeight="1">
      <c r="A83" s="164"/>
      <c r="B83" s="164" t="s">
        <v>398</v>
      </c>
      <c r="C83" s="159" t="s">
        <v>505</v>
      </c>
      <c r="D83" s="177">
        <v>2008493</v>
      </c>
      <c r="E83" s="172">
        <v>2008493</v>
      </c>
      <c r="F83" s="177"/>
      <c r="G83" s="177"/>
      <c r="H83" s="177"/>
      <c r="I83" s="177"/>
      <c r="J83" s="177">
        <v>2008493</v>
      </c>
      <c r="K83" s="177"/>
    </row>
    <row r="84" spans="1:11" s="24" customFormat="1" ht="17.25" customHeight="1">
      <c r="A84" s="164"/>
      <c r="B84" s="164" t="s">
        <v>399</v>
      </c>
      <c r="C84" s="159" t="s">
        <v>400</v>
      </c>
      <c r="D84" s="177">
        <v>1300000</v>
      </c>
      <c r="E84" s="172">
        <v>1300000</v>
      </c>
      <c r="F84" s="177"/>
      <c r="G84" s="177"/>
      <c r="H84" s="177"/>
      <c r="I84" s="177"/>
      <c r="J84" s="177">
        <v>1300000</v>
      </c>
      <c r="K84" s="177"/>
    </row>
    <row r="85" spans="1:11" s="24" customFormat="1" ht="17.25" customHeight="1">
      <c r="A85" s="164"/>
      <c r="B85" s="164" t="s">
        <v>523</v>
      </c>
      <c r="C85" s="159" t="s">
        <v>516</v>
      </c>
      <c r="D85" s="177">
        <v>896742</v>
      </c>
      <c r="E85" s="172">
        <v>896742</v>
      </c>
      <c r="F85" s="177"/>
      <c r="G85" s="177"/>
      <c r="H85" s="177"/>
      <c r="I85" s="177"/>
      <c r="J85" s="177">
        <v>896742</v>
      </c>
      <c r="K85" s="177"/>
    </row>
    <row r="86" spans="1:11" s="24" customFormat="1" ht="17.25" customHeight="1">
      <c r="A86" s="164"/>
      <c r="B86" s="164" t="s">
        <v>401</v>
      </c>
      <c r="C86" s="159" t="s">
        <v>307</v>
      </c>
      <c r="D86" s="177">
        <v>2909050</v>
      </c>
      <c r="E86" s="172">
        <v>2909050</v>
      </c>
      <c r="F86" s="177">
        <v>2596250</v>
      </c>
      <c r="G86" s="177"/>
      <c r="H86" s="177"/>
      <c r="I86" s="177"/>
      <c r="J86" s="177">
        <v>312800</v>
      </c>
      <c r="K86" s="177"/>
    </row>
    <row r="87" spans="1:11" s="24" customFormat="1" ht="22.5" customHeight="1">
      <c r="A87" s="164"/>
      <c r="B87" s="164" t="s">
        <v>402</v>
      </c>
      <c r="C87" s="159" t="s">
        <v>509</v>
      </c>
      <c r="D87" s="177">
        <v>40000</v>
      </c>
      <c r="E87" s="172">
        <v>40000</v>
      </c>
      <c r="F87" s="177">
        <v>7100</v>
      </c>
      <c r="G87" s="177"/>
      <c r="H87" s="177"/>
      <c r="I87" s="177"/>
      <c r="J87" s="177">
        <v>32900</v>
      </c>
      <c r="K87" s="177"/>
    </row>
    <row r="88" spans="1:11" s="24" customFormat="1" ht="21.75" customHeight="1">
      <c r="A88" s="164"/>
      <c r="B88" s="164" t="s">
        <v>403</v>
      </c>
      <c r="C88" s="159" t="s">
        <v>308</v>
      </c>
      <c r="D88" s="177">
        <v>2188624</v>
      </c>
      <c r="E88" s="172">
        <v>2188624</v>
      </c>
      <c r="F88" s="177">
        <v>2025365</v>
      </c>
      <c r="G88" s="177"/>
      <c r="H88" s="177"/>
      <c r="I88" s="177"/>
      <c r="J88" s="177">
        <v>163259</v>
      </c>
      <c r="K88" s="177"/>
    </row>
    <row r="89" spans="1:11" s="24" customFormat="1" ht="17.25" customHeight="1">
      <c r="A89" s="164"/>
      <c r="B89" s="164" t="s">
        <v>448</v>
      </c>
      <c r="C89" s="159" t="s">
        <v>449</v>
      </c>
      <c r="D89" s="177">
        <v>160000</v>
      </c>
      <c r="E89" s="172">
        <v>160000</v>
      </c>
      <c r="F89" s="177"/>
      <c r="G89" s="177">
        <v>160000</v>
      </c>
      <c r="H89" s="177"/>
      <c r="I89" s="177"/>
      <c r="J89" s="177"/>
      <c r="K89" s="177"/>
    </row>
    <row r="90" spans="1:11" s="24" customFormat="1" ht="17.25" customHeight="1">
      <c r="A90" s="164"/>
      <c r="B90" s="164" t="s">
        <v>404</v>
      </c>
      <c r="C90" s="159" t="s">
        <v>242</v>
      </c>
      <c r="D90" s="177">
        <v>121800</v>
      </c>
      <c r="E90" s="172">
        <v>121800</v>
      </c>
      <c r="F90" s="177"/>
      <c r="G90" s="177">
        <v>41800</v>
      </c>
      <c r="H90" s="177"/>
      <c r="I90" s="177"/>
      <c r="J90" s="177">
        <v>80000</v>
      </c>
      <c r="K90" s="177"/>
    </row>
    <row r="91" spans="1:11" s="24" customFormat="1" ht="17.25" customHeight="1">
      <c r="A91" s="164"/>
      <c r="B91" s="164"/>
      <c r="C91" s="159"/>
      <c r="D91" s="177"/>
      <c r="E91" s="172"/>
      <c r="F91" s="177"/>
      <c r="G91" s="177"/>
      <c r="H91" s="177"/>
      <c r="I91" s="177"/>
      <c r="J91" s="177"/>
      <c r="K91" s="177"/>
    </row>
    <row r="92" spans="1:11" s="24" customFormat="1" ht="17.25" customHeight="1">
      <c r="A92" s="184" t="s">
        <v>405</v>
      </c>
      <c r="B92" s="164"/>
      <c r="C92" s="185" t="s">
        <v>406</v>
      </c>
      <c r="D92" s="186">
        <v>1437915</v>
      </c>
      <c r="E92" s="187">
        <v>1437915</v>
      </c>
      <c r="F92" s="186">
        <v>1013680</v>
      </c>
      <c r="G92" s="177"/>
      <c r="H92" s="177"/>
      <c r="I92" s="177"/>
      <c r="J92" s="186">
        <v>424235</v>
      </c>
      <c r="K92" s="177"/>
    </row>
    <row r="93" spans="1:11" s="24" customFormat="1" ht="17.25" customHeight="1">
      <c r="A93" s="164"/>
      <c r="B93" s="164" t="s">
        <v>407</v>
      </c>
      <c r="C93" s="159" t="s">
        <v>408</v>
      </c>
      <c r="D93" s="177">
        <v>1116355</v>
      </c>
      <c r="E93" s="172">
        <v>1116355</v>
      </c>
      <c r="F93" s="177">
        <v>1013680</v>
      </c>
      <c r="G93" s="177"/>
      <c r="H93" s="177"/>
      <c r="I93" s="177"/>
      <c r="J93" s="177">
        <v>102675</v>
      </c>
      <c r="K93" s="177"/>
    </row>
    <row r="94" spans="1:11" s="24" customFormat="1" ht="17.25" customHeight="1">
      <c r="A94" s="164"/>
      <c r="B94" s="164"/>
      <c r="C94" s="159" t="s">
        <v>334</v>
      </c>
      <c r="D94" s="177">
        <v>29555</v>
      </c>
      <c r="E94" s="172">
        <v>29555</v>
      </c>
      <c r="F94" s="177"/>
      <c r="G94" s="177"/>
      <c r="H94" s="177"/>
      <c r="I94" s="177"/>
      <c r="J94" s="177"/>
      <c r="K94" s="177"/>
    </row>
    <row r="95" spans="1:11" s="24" customFormat="1" ht="12.75">
      <c r="A95" s="164"/>
      <c r="B95" s="164" t="s">
        <v>409</v>
      </c>
      <c r="C95" s="159" t="s">
        <v>410</v>
      </c>
      <c r="D95" s="177">
        <v>316000</v>
      </c>
      <c r="E95" s="172">
        <v>316000</v>
      </c>
      <c r="F95" s="177"/>
      <c r="G95" s="177"/>
      <c r="H95" s="177"/>
      <c r="I95" s="177"/>
      <c r="J95" s="177">
        <v>316000</v>
      </c>
      <c r="K95" s="177"/>
    </row>
    <row r="96" spans="1:11" s="24" customFormat="1" ht="12.75">
      <c r="A96" s="164"/>
      <c r="B96" s="164" t="s">
        <v>411</v>
      </c>
      <c r="C96" s="159" t="s">
        <v>412</v>
      </c>
      <c r="D96" s="177">
        <v>5560</v>
      </c>
      <c r="E96" s="172">
        <v>5560</v>
      </c>
      <c r="F96" s="177"/>
      <c r="G96" s="177"/>
      <c r="H96" s="177"/>
      <c r="I96" s="177"/>
      <c r="J96" s="177">
        <v>5560</v>
      </c>
      <c r="K96" s="177"/>
    </row>
    <row r="97" spans="1:11" s="24" customFormat="1" ht="12.75">
      <c r="A97" s="164"/>
      <c r="B97" s="164"/>
      <c r="C97" s="159"/>
      <c r="D97" s="177"/>
      <c r="E97" s="172"/>
      <c r="F97" s="177"/>
      <c r="G97" s="177"/>
      <c r="H97" s="177"/>
      <c r="I97" s="177"/>
      <c r="J97" s="177"/>
      <c r="K97" s="177"/>
    </row>
    <row r="98" spans="1:11" s="24" customFormat="1" ht="25.5">
      <c r="A98" s="184" t="s">
        <v>413</v>
      </c>
      <c r="B98" s="164"/>
      <c r="C98" s="185" t="s">
        <v>309</v>
      </c>
      <c r="D98" s="186">
        <v>38956028</v>
      </c>
      <c r="E98" s="187">
        <v>4690100</v>
      </c>
      <c r="F98" s="186">
        <v>45400</v>
      </c>
      <c r="G98" s="177"/>
      <c r="H98" s="177"/>
      <c r="I98" s="186"/>
      <c r="J98" s="186">
        <v>4644700</v>
      </c>
      <c r="K98" s="186">
        <v>34265928</v>
      </c>
    </row>
    <row r="99" spans="1:11" s="24" customFormat="1" ht="12.75">
      <c r="A99" s="164"/>
      <c r="B99" s="164" t="s">
        <v>414</v>
      </c>
      <c r="C99" s="159" t="s">
        <v>415</v>
      </c>
      <c r="D99" s="177">
        <v>1265000</v>
      </c>
      <c r="E99" s="172">
        <v>930000</v>
      </c>
      <c r="F99" s="177"/>
      <c r="G99" s="177"/>
      <c r="H99" s="177"/>
      <c r="I99" s="177"/>
      <c r="J99" s="177">
        <v>930000</v>
      </c>
      <c r="K99" s="177">
        <v>335000</v>
      </c>
    </row>
    <row r="100" spans="1:11" s="24" customFormat="1" ht="12.75">
      <c r="A100" s="164"/>
      <c r="B100" s="164" t="s">
        <v>416</v>
      </c>
      <c r="C100" s="159" t="s">
        <v>417</v>
      </c>
      <c r="D100" s="177">
        <v>224000</v>
      </c>
      <c r="E100" s="172">
        <v>224000</v>
      </c>
      <c r="F100" s="177"/>
      <c r="G100" s="177"/>
      <c r="H100" s="177"/>
      <c r="I100" s="177"/>
      <c r="J100" s="177">
        <v>224000</v>
      </c>
      <c r="K100" s="177"/>
    </row>
    <row r="101" spans="1:11" s="24" customFormat="1" ht="12.75">
      <c r="A101" s="164"/>
      <c r="B101" s="164" t="s">
        <v>418</v>
      </c>
      <c r="C101" s="159" t="s">
        <v>419</v>
      </c>
      <c r="D101" s="177">
        <v>395000</v>
      </c>
      <c r="E101" s="172">
        <v>395000</v>
      </c>
      <c r="F101" s="177"/>
      <c r="G101" s="177"/>
      <c r="H101" s="177"/>
      <c r="I101" s="177"/>
      <c r="J101" s="177">
        <v>395000</v>
      </c>
      <c r="K101" s="177"/>
    </row>
    <row r="102" spans="1:11" s="24" customFormat="1" ht="25.5">
      <c r="A102" s="164"/>
      <c r="B102" s="164" t="s">
        <v>420</v>
      </c>
      <c r="C102" s="159" t="s">
        <v>421</v>
      </c>
      <c r="D102" s="177">
        <v>903500</v>
      </c>
      <c r="E102" s="172">
        <v>883500</v>
      </c>
      <c r="F102" s="177">
        <v>4500</v>
      </c>
      <c r="G102" s="177"/>
      <c r="H102" s="177"/>
      <c r="I102" s="177"/>
      <c r="J102" s="177">
        <v>879000</v>
      </c>
      <c r="K102" s="177">
        <v>20000</v>
      </c>
    </row>
    <row r="103" spans="1:11" s="24" customFormat="1" ht="12.75">
      <c r="A103" s="164"/>
      <c r="B103" s="164" t="s">
        <v>422</v>
      </c>
      <c r="C103" s="159" t="s">
        <v>423</v>
      </c>
      <c r="D103" s="177">
        <v>2673000</v>
      </c>
      <c r="E103" s="172">
        <v>2008000</v>
      </c>
      <c r="F103" s="177">
        <v>28000</v>
      </c>
      <c r="G103" s="177"/>
      <c r="H103" s="177"/>
      <c r="I103" s="177"/>
      <c r="J103" s="177">
        <v>1980000</v>
      </c>
      <c r="K103" s="177">
        <v>665000</v>
      </c>
    </row>
    <row r="104" spans="1:11" s="24" customFormat="1" ht="12.75">
      <c r="A104" s="164"/>
      <c r="B104" s="164" t="s">
        <v>424</v>
      </c>
      <c r="C104" s="159" t="s">
        <v>242</v>
      </c>
      <c r="D104" s="177">
        <v>33495528</v>
      </c>
      <c r="E104" s="172">
        <v>249600</v>
      </c>
      <c r="F104" s="177">
        <v>12900</v>
      </c>
      <c r="G104" s="177"/>
      <c r="H104" s="177"/>
      <c r="I104" s="177"/>
      <c r="J104" s="177">
        <v>236700</v>
      </c>
      <c r="K104" s="177">
        <v>33245928</v>
      </c>
    </row>
    <row r="105" spans="1:11" s="24" customFormat="1" ht="12.75">
      <c r="A105" s="164"/>
      <c r="B105" s="164"/>
      <c r="C105" s="159"/>
      <c r="D105" s="177"/>
      <c r="E105" s="172"/>
      <c r="F105" s="177"/>
      <c r="G105" s="177"/>
      <c r="H105" s="177"/>
      <c r="I105" s="177"/>
      <c r="J105" s="177"/>
      <c r="K105" s="177"/>
    </row>
    <row r="106" spans="1:11" s="24" customFormat="1" ht="25.5">
      <c r="A106" s="184" t="s">
        <v>425</v>
      </c>
      <c r="B106" s="164"/>
      <c r="C106" s="185" t="s">
        <v>426</v>
      </c>
      <c r="D106" s="186">
        <v>2923110</v>
      </c>
      <c r="E106" s="187">
        <v>2923110</v>
      </c>
      <c r="F106" s="177"/>
      <c r="G106" s="186">
        <v>2923110</v>
      </c>
      <c r="H106" s="177"/>
      <c r="I106" s="177"/>
      <c r="J106" s="177"/>
      <c r="K106" s="177"/>
    </row>
    <row r="107" spans="1:11" s="24" customFormat="1" ht="12.75">
      <c r="A107" s="164"/>
      <c r="B107" s="164" t="s">
        <v>427</v>
      </c>
      <c r="C107" s="159" t="s">
        <v>428</v>
      </c>
      <c r="D107" s="177">
        <v>1500000</v>
      </c>
      <c r="E107" s="172">
        <v>1500000</v>
      </c>
      <c r="F107" s="177"/>
      <c r="G107" s="177">
        <v>1500000</v>
      </c>
      <c r="H107" s="177"/>
      <c r="I107" s="177"/>
      <c r="J107" s="177"/>
      <c r="K107" s="177"/>
    </row>
    <row r="108" spans="1:11" s="24" customFormat="1" ht="12.75">
      <c r="A108" s="164"/>
      <c r="B108" s="164" t="s">
        <v>429</v>
      </c>
      <c r="C108" s="159" t="s">
        <v>430</v>
      </c>
      <c r="D108" s="177">
        <v>785000</v>
      </c>
      <c r="E108" s="172">
        <v>785000</v>
      </c>
      <c r="F108" s="177"/>
      <c r="G108" s="177">
        <v>785000</v>
      </c>
      <c r="H108" s="177"/>
      <c r="I108" s="177"/>
      <c r="J108" s="177"/>
      <c r="K108" s="177"/>
    </row>
    <row r="109" spans="1:11" s="24" customFormat="1" ht="12.75">
      <c r="A109" s="164"/>
      <c r="B109" s="164" t="s">
        <v>431</v>
      </c>
      <c r="C109" s="159" t="s">
        <v>432</v>
      </c>
      <c r="D109" s="177">
        <v>600000</v>
      </c>
      <c r="E109" s="172">
        <v>600000</v>
      </c>
      <c r="F109" s="177"/>
      <c r="G109" s="177">
        <v>600000</v>
      </c>
      <c r="H109" s="177"/>
      <c r="I109" s="177"/>
      <c r="J109" s="177"/>
      <c r="K109" s="177"/>
    </row>
    <row r="110" spans="1:11" s="24" customFormat="1" ht="12.75">
      <c r="A110" s="164"/>
      <c r="B110" s="164" t="s">
        <v>433</v>
      </c>
      <c r="C110" s="159" t="s">
        <v>242</v>
      </c>
      <c r="D110" s="177">
        <v>38110</v>
      </c>
      <c r="E110" s="172">
        <v>38110</v>
      </c>
      <c r="F110" s="177"/>
      <c r="G110" s="177">
        <v>38110</v>
      </c>
      <c r="H110" s="177"/>
      <c r="I110" s="177"/>
      <c r="J110" s="177"/>
      <c r="K110" s="177"/>
    </row>
    <row r="111" spans="1:11" s="24" customFormat="1" ht="12.75">
      <c r="A111" s="164"/>
      <c r="B111" s="164"/>
      <c r="C111" s="159"/>
      <c r="D111" s="177"/>
      <c r="E111" s="172"/>
      <c r="F111" s="177"/>
      <c r="G111" s="177"/>
      <c r="H111" s="177"/>
      <c r="I111" s="177"/>
      <c r="J111" s="177"/>
      <c r="K111" s="177"/>
    </row>
    <row r="112" spans="1:11" s="24" customFormat="1" ht="12.75">
      <c r="A112" s="184" t="s">
        <v>434</v>
      </c>
      <c r="B112" s="164"/>
      <c r="C112" s="185" t="s">
        <v>435</v>
      </c>
      <c r="D112" s="186">
        <v>1765900</v>
      </c>
      <c r="E112" s="187">
        <v>1765900</v>
      </c>
      <c r="F112" s="177"/>
      <c r="G112" s="186">
        <v>1765900</v>
      </c>
      <c r="H112" s="177"/>
      <c r="I112" s="177"/>
      <c r="J112" s="186"/>
      <c r="K112" s="186"/>
    </row>
    <row r="113" spans="1:11" s="24" customFormat="1" ht="12.75">
      <c r="A113" s="164"/>
      <c r="B113" s="164" t="s">
        <v>436</v>
      </c>
      <c r="C113" s="159" t="s">
        <v>437</v>
      </c>
      <c r="D113" s="177">
        <v>1250000</v>
      </c>
      <c r="E113" s="172">
        <v>1250000</v>
      </c>
      <c r="F113" s="177"/>
      <c r="G113" s="177">
        <v>1250000</v>
      </c>
      <c r="H113" s="177"/>
      <c r="I113" s="177"/>
      <c r="J113" s="177"/>
      <c r="K113" s="177"/>
    </row>
    <row r="114" spans="1:11" s="24" customFormat="1" ht="12.75">
      <c r="A114" s="164"/>
      <c r="B114" s="164" t="s">
        <v>438</v>
      </c>
      <c r="C114" s="159" t="s">
        <v>439</v>
      </c>
      <c r="D114" s="177">
        <v>342900</v>
      </c>
      <c r="E114" s="172">
        <v>342900</v>
      </c>
      <c r="F114" s="177"/>
      <c r="G114" s="177">
        <v>342900</v>
      </c>
      <c r="H114" s="177"/>
      <c r="I114" s="177"/>
      <c r="J114" s="177"/>
      <c r="K114" s="177"/>
    </row>
    <row r="115" spans="1:11" s="24" customFormat="1" ht="12.75">
      <c r="A115" s="164"/>
      <c r="B115" s="164" t="s">
        <v>440</v>
      </c>
      <c r="C115" s="159" t="s">
        <v>242</v>
      </c>
      <c r="D115" s="177">
        <v>173000</v>
      </c>
      <c r="E115" s="172">
        <v>173000</v>
      </c>
      <c r="F115" s="177"/>
      <c r="G115" s="177">
        <v>173000</v>
      </c>
      <c r="H115" s="177"/>
      <c r="I115" s="177"/>
      <c r="J115" s="177"/>
      <c r="K115" s="177"/>
    </row>
    <row r="116" spans="1:11" s="24" customFormat="1" ht="12.75">
      <c r="A116" s="164"/>
      <c r="B116" s="164"/>
      <c r="C116" s="159"/>
      <c r="D116" s="177"/>
      <c r="E116" s="172"/>
      <c r="F116" s="177"/>
      <c r="G116" s="177"/>
      <c r="H116" s="177"/>
      <c r="I116" s="177"/>
      <c r="J116" s="177"/>
      <c r="K116" s="177"/>
    </row>
    <row r="117" spans="1:11" s="26" customFormat="1" ht="24.75" customHeight="1">
      <c r="A117" s="373" t="s">
        <v>25</v>
      </c>
      <c r="B117" s="374"/>
      <c r="C117" s="375"/>
      <c r="D117" s="180">
        <v>168509175</v>
      </c>
      <c r="E117" s="180">
        <v>106798999</v>
      </c>
      <c r="F117" s="180">
        <v>40492263</v>
      </c>
      <c r="G117" s="180">
        <v>12375121</v>
      </c>
      <c r="H117" s="180">
        <v>800000</v>
      </c>
      <c r="I117" s="180">
        <v>2033000</v>
      </c>
      <c r="J117" s="180">
        <v>51098615</v>
      </c>
      <c r="K117" s="180">
        <v>61710176</v>
      </c>
    </row>
    <row r="118" spans="2:11" ht="12.75">
      <c r="B118" s="154"/>
      <c r="C118" s="157"/>
      <c r="D118" s="181"/>
      <c r="E118" s="179"/>
      <c r="F118" s="179"/>
      <c r="G118" s="179"/>
      <c r="H118" s="179"/>
      <c r="I118" s="179"/>
      <c r="J118" s="179"/>
      <c r="K118" s="179"/>
    </row>
    <row r="119" spans="2:11" ht="12.75">
      <c r="B119" s="154"/>
      <c r="C119" s="157"/>
      <c r="D119" s="181"/>
      <c r="E119" s="179"/>
      <c r="F119" s="179"/>
      <c r="G119" s="179"/>
      <c r="H119" s="179"/>
      <c r="I119" s="179"/>
      <c r="J119" s="179"/>
      <c r="K119" s="179"/>
    </row>
    <row r="120" spans="2:11" ht="12.75">
      <c r="B120" s="154"/>
      <c r="C120" s="157"/>
      <c r="D120" s="181"/>
      <c r="E120" s="179"/>
      <c r="F120" s="179"/>
      <c r="G120" s="179"/>
      <c r="H120" s="179"/>
      <c r="I120" s="179"/>
      <c r="J120" s="179"/>
      <c r="K120" s="179"/>
    </row>
    <row r="121" spans="2:11" ht="12.75">
      <c r="B121" s="154"/>
      <c r="C121" s="157"/>
      <c r="D121" s="181"/>
      <c r="E121" s="179"/>
      <c r="F121" s="179"/>
      <c r="G121" s="179"/>
      <c r="H121" s="179"/>
      <c r="I121" s="179"/>
      <c r="J121" s="179"/>
      <c r="K121" s="179"/>
    </row>
    <row r="122" spans="2:11" ht="12.75">
      <c r="B122" s="154"/>
      <c r="C122" s="157"/>
      <c r="D122" s="181"/>
      <c r="E122" s="179"/>
      <c r="F122" s="179"/>
      <c r="G122" s="179"/>
      <c r="H122" s="179"/>
      <c r="I122" s="179"/>
      <c r="J122" s="179"/>
      <c r="K122" s="179"/>
    </row>
    <row r="123" spans="2:11" ht="12.75">
      <c r="B123" s="154"/>
      <c r="C123" s="157"/>
      <c r="D123" s="181"/>
      <c r="E123" s="179"/>
      <c r="F123" s="179"/>
      <c r="G123" s="179"/>
      <c r="H123" s="179"/>
      <c r="I123" s="179"/>
      <c r="J123" s="179"/>
      <c r="K123" s="179"/>
    </row>
    <row r="124" spans="2:11" ht="12.75">
      <c r="B124" s="154"/>
      <c r="C124" s="157"/>
      <c r="D124" s="181"/>
      <c r="E124" s="179"/>
      <c r="F124" s="179"/>
      <c r="G124" s="179"/>
      <c r="H124" s="179"/>
      <c r="I124" s="179"/>
      <c r="J124" s="179"/>
      <c r="K124" s="179"/>
    </row>
    <row r="125" spans="2:11" ht="12.75">
      <c r="B125" s="154"/>
      <c r="C125" s="157"/>
      <c r="D125" s="181"/>
      <c r="E125" s="179"/>
      <c r="F125" s="179"/>
      <c r="G125" s="179"/>
      <c r="H125" s="179"/>
      <c r="I125" s="179"/>
      <c r="J125" s="179"/>
      <c r="K125" s="179"/>
    </row>
    <row r="126" spans="2:11" ht="12.75">
      <c r="B126" s="154"/>
      <c r="C126" s="157"/>
      <c r="D126" s="181"/>
      <c r="E126" s="179"/>
      <c r="F126" s="179"/>
      <c r="G126" s="179"/>
      <c r="H126" s="179"/>
      <c r="I126" s="179"/>
      <c r="J126" s="179"/>
      <c r="K126" s="179"/>
    </row>
    <row r="127" spans="2:11" ht="12.75">
      <c r="B127" s="154"/>
      <c r="C127" s="157"/>
      <c r="D127" s="181"/>
      <c r="E127" s="179"/>
      <c r="F127" s="179"/>
      <c r="G127" s="179"/>
      <c r="H127" s="179"/>
      <c r="I127" s="179"/>
      <c r="J127" s="179"/>
      <c r="K127" s="179"/>
    </row>
    <row r="128" spans="2:11" ht="12.75">
      <c r="B128" s="154"/>
      <c r="C128" s="157"/>
      <c r="D128" s="181"/>
      <c r="E128" s="179"/>
      <c r="F128" s="179"/>
      <c r="G128" s="179"/>
      <c r="H128" s="179"/>
      <c r="I128" s="179"/>
      <c r="J128" s="179"/>
      <c r="K128" s="179"/>
    </row>
    <row r="129" spans="2:11" ht="12.75">
      <c r="B129" s="154"/>
      <c r="C129" s="157"/>
      <c r="D129" s="179"/>
      <c r="E129" s="179"/>
      <c r="F129" s="179"/>
      <c r="G129" s="179"/>
      <c r="H129" s="179"/>
      <c r="I129" s="179"/>
      <c r="J129" s="179"/>
      <c r="K129" s="179"/>
    </row>
    <row r="130" spans="2:11" ht="12.75">
      <c r="B130" s="154"/>
      <c r="C130" s="157"/>
      <c r="D130" s="179"/>
      <c r="E130" s="179"/>
      <c r="F130" s="179"/>
      <c r="G130" s="179"/>
      <c r="H130" s="179"/>
      <c r="I130" s="179"/>
      <c r="J130" s="179"/>
      <c r="K130" s="179"/>
    </row>
    <row r="131" spans="2:11" ht="12.75">
      <c r="B131" s="154"/>
      <c r="C131" s="157"/>
      <c r="D131" s="179"/>
      <c r="E131" s="179"/>
      <c r="F131" s="179"/>
      <c r="G131" s="179"/>
      <c r="H131" s="179"/>
      <c r="I131" s="179"/>
      <c r="J131" s="179"/>
      <c r="K131" s="179"/>
    </row>
    <row r="132" spans="2:11" ht="12.75">
      <c r="B132" s="154"/>
      <c r="C132" s="157"/>
      <c r="D132" s="179"/>
      <c r="E132" s="179"/>
      <c r="F132" s="179"/>
      <c r="G132" s="179"/>
      <c r="H132" s="179"/>
      <c r="I132" s="179"/>
      <c r="J132" s="179"/>
      <c r="K132" s="179"/>
    </row>
    <row r="133" spans="2:11" ht="12.75">
      <c r="B133" s="154"/>
      <c r="C133" s="157"/>
      <c r="D133" s="179"/>
      <c r="E133" s="179"/>
      <c r="F133" s="179"/>
      <c r="G133" s="179"/>
      <c r="H133" s="179"/>
      <c r="I133" s="179"/>
      <c r="J133" s="179"/>
      <c r="K133" s="179"/>
    </row>
    <row r="134" spans="2:11" ht="12.75">
      <c r="B134" s="154"/>
      <c r="C134" s="157"/>
      <c r="D134" s="179"/>
      <c r="E134" s="179"/>
      <c r="F134" s="179"/>
      <c r="G134" s="179"/>
      <c r="H134" s="179"/>
      <c r="I134" s="179"/>
      <c r="J134" s="179"/>
      <c r="K134" s="179"/>
    </row>
    <row r="135" spans="2:11" ht="12.75">
      <c r="B135" s="154"/>
      <c r="C135" s="157"/>
      <c r="D135" s="179"/>
      <c r="E135" s="179"/>
      <c r="F135" s="179"/>
      <c r="G135" s="179"/>
      <c r="H135" s="179"/>
      <c r="I135" s="179"/>
      <c r="J135" s="179"/>
      <c r="K135" s="179"/>
    </row>
    <row r="136" spans="2:11" ht="12.75">
      <c r="B136" s="154"/>
      <c r="C136" s="157"/>
      <c r="D136" s="179"/>
      <c r="E136" s="179"/>
      <c r="F136" s="179"/>
      <c r="G136" s="179"/>
      <c r="H136" s="179"/>
      <c r="I136" s="179"/>
      <c r="J136" s="179"/>
      <c r="K136" s="179"/>
    </row>
    <row r="137" spans="2:11" ht="12.75">
      <c r="B137" s="154"/>
      <c r="C137" s="157"/>
      <c r="D137" s="179"/>
      <c r="E137" s="179"/>
      <c r="F137" s="179"/>
      <c r="G137" s="179"/>
      <c r="H137" s="179"/>
      <c r="I137" s="179"/>
      <c r="J137" s="179"/>
      <c r="K137" s="179"/>
    </row>
    <row r="138" spans="2:11" ht="12.75">
      <c r="B138" s="154"/>
      <c r="C138" s="157"/>
      <c r="D138" s="179"/>
      <c r="E138" s="179"/>
      <c r="F138" s="179"/>
      <c r="G138" s="179"/>
      <c r="H138" s="179"/>
      <c r="I138" s="179"/>
      <c r="J138" s="179"/>
      <c r="K138" s="179"/>
    </row>
    <row r="139" spans="2:11" ht="12.75">
      <c r="B139" s="154"/>
      <c r="C139" s="157"/>
      <c r="D139" s="179"/>
      <c r="E139" s="179"/>
      <c r="F139" s="179"/>
      <c r="G139" s="179"/>
      <c r="H139" s="179"/>
      <c r="I139" s="179"/>
      <c r="J139" s="179"/>
      <c r="K139" s="179"/>
    </row>
    <row r="140" spans="2:11" ht="12.75">
      <c r="B140" s="154"/>
      <c r="C140" s="157"/>
      <c r="D140" s="179"/>
      <c r="E140" s="179"/>
      <c r="F140" s="179"/>
      <c r="G140" s="179"/>
      <c r="H140" s="179"/>
      <c r="I140" s="179"/>
      <c r="J140" s="179"/>
      <c r="K140" s="179"/>
    </row>
    <row r="141" spans="2:11" ht="12.75">
      <c r="B141" s="154"/>
      <c r="C141" s="157"/>
      <c r="D141" s="179"/>
      <c r="E141" s="179"/>
      <c r="F141" s="179"/>
      <c r="G141" s="179"/>
      <c r="H141" s="179"/>
      <c r="I141" s="179"/>
      <c r="J141" s="179"/>
      <c r="K141" s="179"/>
    </row>
    <row r="142" spans="2:11" ht="12.75">
      <c r="B142" s="154"/>
      <c r="C142" s="157"/>
      <c r="D142" s="179"/>
      <c r="E142" s="179"/>
      <c r="F142" s="179"/>
      <c r="G142" s="179"/>
      <c r="H142" s="179"/>
      <c r="I142" s="179"/>
      <c r="J142" s="179"/>
      <c r="K142" s="179"/>
    </row>
    <row r="143" spans="2:11" ht="12.75">
      <c r="B143" s="154"/>
      <c r="C143" s="157"/>
      <c r="D143" s="179"/>
      <c r="E143" s="179"/>
      <c r="F143" s="179"/>
      <c r="G143" s="179"/>
      <c r="H143" s="179"/>
      <c r="I143" s="179"/>
      <c r="J143" s="179"/>
      <c r="K143" s="179"/>
    </row>
    <row r="144" spans="2:11" ht="12.75">
      <c r="B144" s="154"/>
      <c r="C144" s="157"/>
      <c r="D144" s="179"/>
      <c r="E144" s="179"/>
      <c r="F144" s="179"/>
      <c r="G144" s="179"/>
      <c r="H144" s="179"/>
      <c r="I144" s="179"/>
      <c r="J144" s="179"/>
      <c r="K144" s="179"/>
    </row>
    <row r="145" spans="2:11" ht="12.75">
      <c r="B145" s="154"/>
      <c r="C145" s="157"/>
      <c r="D145" s="179"/>
      <c r="E145" s="179"/>
      <c r="F145" s="179"/>
      <c r="G145" s="179"/>
      <c r="H145" s="179"/>
      <c r="I145" s="179"/>
      <c r="J145" s="179"/>
      <c r="K145" s="179"/>
    </row>
    <row r="146" spans="2:11" ht="12.75">
      <c r="B146" s="154"/>
      <c r="C146" s="157"/>
      <c r="D146" s="179"/>
      <c r="E146" s="179"/>
      <c r="F146" s="179"/>
      <c r="G146" s="179"/>
      <c r="H146" s="179"/>
      <c r="I146" s="179"/>
      <c r="J146" s="179"/>
      <c r="K146" s="179"/>
    </row>
    <row r="147" spans="2:11" ht="12.75">
      <c r="B147" s="154"/>
      <c r="C147" s="157"/>
      <c r="D147" s="179"/>
      <c r="E147" s="179"/>
      <c r="F147" s="179"/>
      <c r="G147" s="179"/>
      <c r="H147" s="179"/>
      <c r="I147" s="179"/>
      <c r="J147" s="179"/>
      <c r="K147" s="179"/>
    </row>
    <row r="148" spans="2:11" ht="12.75">
      <c r="B148" s="154"/>
      <c r="C148" s="157"/>
      <c r="D148" s="179"/>
      <c r="E148" s="179"/>
      <c r="F148" s="179"/>
      <c r="G148" s="179"/>
      <c r="H148" s="179"/>
      <c r="I148" s="179"/>
      <c r="J148" s="179"/>
      <c r="K148" s="179"/>
    </row>
    <row r="149" spans="2:11" ht="12.75">
      <c r="B149" s="154"/>
      <c r="C149" s="157"/>
      <c r="D149" s="179"/>
      <c r="E149" s="179"/>
      <c r="F149" s="179"/>
      <c r="G149" s="179"/>
      <c r="H149" s="179"/>
      <c r="I149" s="179"/>
      <c r="J149" s="179"/>
      <c r="K149" s="179"/>
    </row>
    <row r="150" spans="2:11" ht="12.75">
      <c r="B150" s="154"/>
      <c r="C150" s="157"/>
      <c r="D150" s="179"/>
      <c r="E150" s="179"/>
      <c r="F150" s="179"/>
      <c r="G150" s="179"/>
      <c r="H150" s="179"/>
      <c r="I150" s="179"/>
      <c r="J150" s="179"/>
      <c r="K150" s="179"/>
    </row>
    <row r="151" spans="2:11" ht="12.75">
      <c r="B151" s="154"/>
      <c r="C151" s="157"/>
      <c r="D151" s="179"/>
      <c r="E151" s="179"/>
      <c r="F151" s="179"/>
      <c r="G151" s="179"/>
      <c r="H151" s="179"/>
      <c r="I151" s="179"/>
      <c r="J151" s="179"/>
      <c r="K151" s="179"/>
    </row>
    <row r="152" spans="2:11" ht="12.75">
      <c r="B152" s="154"/>
      <c r="C152" s="157"/>
      <c r="D152" s="179"/>
      <c r="E152" s="179"/>
      <c r="F152" s="179"/>
      <c r="G152" s="179"/>
      <c r="H152" s="179"/>
      <c r="I152" s="179"/>
      <c r="J152" s="179"/>
      <c r="K152" s="179"/>
    </row>
    <row r="153" spans="2:11" ht="12.75">
      <c r="B153" s="154"/>
      <c r="C153" s="157"/>
      <c r="D153" s="179"/>
      <c r="E153" s="179"/>
      <c r="F153" s="179"/>
      <c r="G153" s="179"/>
      <c r="H153" s="179"/>
      <c r="I153" s="179"/>
      <c r="J153" s="179"/>
      <c r="K153" s="179"/>
    </row>
    <row r="154" spans="2:11" ht="12.75">
      <c r="B154" s="154"/>
      <c r="C154" s="157"/>
      <c r="D154" s="179"/>
      <c r="E154" s="179"/>
      <c r="F154" s="179"/>
      <c r="G154" s="179"/>
      <c r="H154" s="179"/>
      <c r="I154" s="179"/>
      <c r="J154" s="179"/>
      <c r="K154" s="179"/>
    </row>
    <row r="155" spans="2:11" ht="12.75">
      <c r="B155" s="154"/>
      <c r="C155" s="157"/>
      <c r="D155" s="179"/>
      <c r="E155" s="179"/>
      <c r="F155" s="179"/>
      <c r="G155" s="179"/>
      <c r="H155" s="179"/>
      <c r="I155" s="179"/>
      <c r="J155" s="179"/>
      <c r="K155" s="179"/>
    </row>
    <row r="156" spans="2:11" ht="12.75">
      <c r="B156" s="154"/>
      <c r="C156" s="157"/>
      <c r="D156" s="179"/>
      <c r="E156" s="179"/>
      <c r="F156" s="179"/>
      <c r="G156" s="179"/>
      <c r="H156" s="179"/>
      <c r="I156" s="179"/>
      <c r="J156" s="179"/>
      <c r="K156" s="179"/>
    </row>
    <row r="157" spans="2:11" ht="12.75">
      <c r="B157" s="154"/>
      <c r="C157" s="157"/>
      <c r="D157" s="179"/>
      <c r="E157" s="179"/>
      <c r="F157" s="179"/>
      <c r="G157" s="179"/>
      <c r="H157" s="179"/>
      <c r="I157" s="179"/>
      <c r="J157" s="179"/>
      <c r="K157" s="179"/>
    </row>
    <row r="158" spans="2:11" ht="12.75">
      <c r="B158" s="154"/>
      <c r="C158" s="157"/>
      <c r="D158" s="179"/>
      <c r="E158" s="179"/>
      <c r="F158" s="179"/>
      <c r="G158" s="179"/>
      <c r="H158" s="179"/>
      <c r="I158" s="179"/>
      <c r="J158" s="179"/>
      <c r="K158" s="179"/>
    </row>
    <row r="159" spans="2:11" ht="12.75">
      <c r="B159" s="154"/>
      <c r="C159" s="157"/>
      <c r="D159" s="179"/>
      <c r="E159" s="179"/>
      <c r="F159" s="179"/>
      <c r="G159" s="179"/>
      <c r="H159" s="179"/>
      <c r="I159" s="179"/>
      <c r="J159" s="179"/>
      <c r="K159" s="179"/>
    </row>
    <row r="160" spans="2:11" ht="12.75">
      <c r="B160" s="154"/>
      <c r="C160" s="157"/>
      <c r="D160" s="179"/>
      <c r="E160" s="179"/>
      <c r="F160" s="179"/>
      <c r="G160" s="179"/>
      <c r="H160" s="179"/>
      <c r="I160" s="179"/>
      <c r="J160" s="179"/>
      <c r="K160" s="179"/>
    </row>
    <row r="161" spans="2:11" ht="12.75">
      <c r="B161" s="154"/>
      <c r="C161" s="157"/>
      <c r="D161" s="179"/>
      <c r="E161" s="179"/>
      <c r="F161" s="179"/>
      <c r="G161" s="179"/>
      <c r="H161" s="179"/>
      <c r="I161" s="179"/>
      <c r="J161" s="179"/>
      <c r="K161" s="179"/>
    </row>
    <row r="162" spans="2:11" ht="12.75">
      <c r="B162" s="154"/>
      <c r="C162" s="157"/>
      <c r="D162" s="179"/>
      <c r="E162" s="179"/>
      <c r="F162" s="179"/>
      <c r="G162" s="179"/>
      <c r="H162" s="179"/>
      <c r="I162" s="179"/>
      <c r="J162" s="179"/>
      <c r="K162" s="179"/>
    </row>
    <row r="163" spans="2:11" ht="12.75">
      <c r="B163" s="154"/>
      <c r="C163" s="157"/>
      <c r="D163" s="179"/>
      <c r="E163" s="179"/>
      <c r="F163" s="179"/>
      <c r="G163" s="179"/>
      <c r="H163" s="179"/>
      <c r="I163" s="179"/>
      <c r="J163" s="179"/>
      <c r="K163" s="179"/>
    </row>
    <row r="164" spans="2:11" ht="12.75">
      <c r="B164" s="154"/>
      <c r="C164" s="157"/>
      <c r="D164" s="179"/>
      <c r="E164" s="179"/>
      <c r="F164" s="179"/>
      <c r="G164" s="179"/>
      <c r="H164" s="179"/>
      <c r="I164" s="179"/>
      <c r="J164" s="179"/>
      <c r="K164" s="179"/>
    </row>
    <row r="165" spans="2:11" ht="12.75">
      <c r="B165" s="154"/>
      <c r="C165" s="157"/>
      <c r="D165" s="179"/>
      <c r="E165" s="179"/>
      <c r="F165" s="179"/>
      <c r="G165" s="179"/>
      <c r="H165" s="179"/>
      <c r="I165" s="179"/>
      <c r="J165" s="179"/>
      <c r="K165" s="179"/>
    </row>
    <row r="166" spans="2:11" ht="12.75">
      <c r="B166" s="154"/>
      <c r="C166" s="157"/>
      <c r="D166" s="179"/>
      <c r="E166" s="179"/>
      <c r="F166" s="179"/>
      <c r="G166" s="179"/>
      <c r="H166" s="179"/>
      <c r="I166" s="179"/>
      <c r="J166" s="179"/>
      <c r="K166" s="179"/>
    </row>
    <row r="167" spans="2:11" ht="12.75">
      <c r="B167" s="154"/>
      <c r="C167" s="157"/>
      <c r="D167" s="179"/>
      <c r="E167" s="179"/>
      <c r="F167" s="179"/>
      <c r="G167" s="179"/>
      <c r="H167" s="179"/>
      <c r="I167" s="179"/>
      <c r="J167" s="179"/>
      <c r="K167" s="179"/>
    </row>
    <row r="168" spans="2:11" ht="12.75">
      <c r="B168" s="154"/>
      <c r="C168" s="157"/>
      <c r="D168" s="179"/>
      <c r="E168" s="179"/>
      <c r="F168" s="179"/>
      <c r="G168" s="179"/>
      <c r="H168" s="179"/>
      <c r="I168" s="179"/>
      <c r="J168" s="179"/>
      <c r="K168" s="179"/>
    </row>
    <row r="169" spans="2:11" ht="12.75">
      <c r="B169" s="154"/>
      <c r="C169" s="157"/>
      <c r="D169" s="179"/>
      <c r="E169" s="179"/>
      <c r="F169" s="179"/>
      <c r="G169" s="179"/>
      <c r="H169" s="179"/>
      <c r="I169" s="179"/>
      <c r="J169" s="179"/>
      <c r="K169" s="179"/>
    </row>
    <row r="170" spans="2:11" ht="12.75">
      <c r="B170" s="154"/>
      <c r="C170" s="157"/>
      <c r="D170" s="179"/>
      <c r="E170" s="179"/>
      <c r="F170" s="179"/>
      <c r="G170" s="179"/>
      <c r="H170" s="179"/>
      <c r="I170" s="179"/>
      <c r="J170" s="179"/>
      <c r="K170" s="179"/>
    </row>
    <row r="171" spans="2:11" ht="12.75">
      <c r="B171" s="154"/>
      <c r="C171" s="157"/>
      <c r="D171" s="179"/>
      <c r="E171" s="179"/>
      <c r="F171" s="179"/>
      <c r="G171" s="179"/>
      <c r="H171" s="179"/>
      <c r="I171" s="179"/>
      <c r="J171" s="179"/>
      <c r="K171" s="179"/>
    </row>
    <row r="172" spans="2:11" ht="12.75">
      <c r="B172" s="154"/>
      <c r="C172" s="157"/>
      <c r="D172" s="179"/>
      <c r="E172" s="179"/>
      <c r="F172" s="179"/>
      <c r="G172" s="179"/>
      <c r="H172" s="179"/>
      <c r="I172" s="179"/>
      <c r="J172" s="179"/>
      <c r="K172" s="179"/>
    </row>
    <row r="173" spans="2:11" ht="12.75">
      <c r="B173" s="154"/>
      <c r="C173" s="157"/>
      <c r="D173" s="179"/>
      <c r="E173" s="179"/>
      <c r="F173" s="179"/>
      <c r="G173" s="179"/>
      <c r="H173" s="179"/>
      <c r="I173" s="179"/>
      <c r="J173" s="179"/>
      <c r="K173" s="179"/>
    </row>
    <row r="174" spans="2:11" ht="12.75">
      <c r="B174" s="154"/>
      <c r="C174" s="157"/>
      <c r="D174" s="179"/>
      <c r="E174" s="179"/>
      <c r="F174" s="179"/>
      <c r="G174" s="179"/>
      <c r="H174" s="179"/>
      <c r="I174" s="179"/>
      <c r="J174" s="179"/>
      <c r="K174" s="179"/>
    </row>
    <row r="175" spans="2:11" ht="12.75">
      <c r="B175" s="154"/>
      <c r="C175" s="157"/>
      <c r="D175" s="179"/>
      <c r="E175" s="179"/>
      <c r="F175" s="179"/>
      <c r="G175" s="179"/>
      <c r="H175" s="179"/>
      <c r="I175" s="179"/>
      <c r="J175" s="179"/>
      <c r="K175" s="179"/>
    </row>
    <row r="176" spans="2:11" ht="12.75">
      <c r="B176" s="154"/>
      <c r="C176" s="157"/>
      <c r="D176" s="179"/>
      <c r="E176" s="179"/>
      <c r="F176" s="179"/>
      <c r="G176" s="179"/>
      <c r="H176" s="179"/>
      <c r="I176" s="179"/>
      <c r="J176" s="179"/>
      <c r="K176" s="179"/>
    </row>
    <row r="177" spans="2:11" ht="12.75">
      <c r="B177" s="154"/>
      <c r="C177" s="157"/>
      <c r="D177" s="179"/>
      <c r="E177" s="179"/>
      <c r="F177" s="179"/>
      <c r="G177" s="179"/>
      <c r="H177" s="179"/>
      <c r="I177" s="179"/>
      <c r="J177" s="179"/>
      <c r="K177" s="179"/>
    </row>
    <row r="178" spans="2:11" ht="12.75">
      <c r="B178" s="154"/>
      <c r="C178" s="157"/>
      <c r="D178" s="179"/>
      <c r="E178" s="179"/>
      <c r="F178" s="179"/>
      <c r="G178" s="179"/>
      <c r="H178" s="179"/>
      <c r="I178" s="179"/>
      <c r="J178" s="179"/>
      <c r="K178" s="179"/>
    </row>
    <row r="179" spans="2:11" ht="12.75">
      <c r="B179" s="154"/>
      <c r="C179" s="157"/>
      <c r="D179" s="179"/>
      <c r="E179" s="179"/>
      <c r="F179" s="179"/>
      <c r="G179" s="179"/>
      <c r="H179" s="179"/>
      <c r="I179" s="179"/>
      <c r="J179" s="179"/>
      <c r="K179" s="179"/>
    </row>
    <row r="180" spans="2:11" ht="12.75">
      <c r="B180" s="154"/>
      <c r="C180" s="157"/>
      <c r="D180" s="179"/>
      <c r="E180" s="179"/>
      <c r="F180" s="179"/>
      <c r="G180" s="179"/>
      <c r="H180" s="179"/>
      <c r="I180" s="179"/>
      <c r="J180" s="179"/>
      <c r="K180" s="179"/>
    </row>
    <row r="181" spans="2:11" ht="12.75">
      <c r="B181" s="154"/>
      <c r="C181" s="157"/>
      <c r="D181" s="179"/>
      <c r="E181" s="179"/>
      <c r="F181" s="179"/>
      <c r="G181" s="179"/>
      <c r="H181" s="179"/>
      <c r="I181" s="179"/>
      <c r="J181" s="179"/>
      <c r="K181" s="179"/>
    </row>
    <row r="182" spans="2:11" ht="12.75">
      <c r="B182" s="154"/>
      <c r="C182" s="157"/>
      <c r="D182" s="179"/>
      <c r="E182" s="179"/>
      <c r="F182" s="179"/>
      <c r="G182" s="179"/>
      <c r="H182" s="179"/>
      <c r="I182" s="179"/>
      <c r="J182" s="179"/>
      <c r="K182" s="179"/>
    </row>
    <row r="183" spans="2:11" ht="12.75">
      <c r="B183" s="154"/>
      <c r="C183" s="157"/>
      <c r="D183" s="179"/>
      <c r="E183" s="179"/>
      <c r="F183" s="179"/>
      <c r="G183" s="179"/>
      <c r="H183" s="179"/>
      <c r="I183" s="179"/>
      <c r="J183" s="179"/>
      <c r="K183" s="179"/>
    </row>
    <row r="184" spans="2:11" ht="12.75">
      <c r="B184" s="154"/>
      <c r="C184" s="157"/>
      <c r="D184" s="179"/>
      <c r="E184" s="179"/>
      <c r="F184" s="179"/>
      <c r="G184" s="179"/>
      <c r="H184" s="179"/>
      <c r="I184" s="179"/>
      <c r="J184" s="179"/>
      <c r="K184" s="179"/>
    </row>
    <row r="185" spans="2:11" ht="12.75">
      <c r="B185" s="154"/>
      <c r="C185" s="157"/>
      <c r="D185" s="179"/>
      <c r="E185" s="179"/>
      <c r="F185" s="179"/>
      <c r="G185" s="179"/>
      <c r="H185" s="179"/>
      <c r="I185" s="179"/>
      <c r="J185" s="179"/>
      <c r="K185" s="179"/>
    </row>
    <row r="186" spans="2:11" ht="12.75">
      <c r="B186" s="154"/>
      <c r="C186" s="157"/>
      <c r="D186" s="179"/>
      <c r="E186" s="179"/>
      <c r="F186" s="179"/>
      <c r="G186" s="179"/>
      <c r="H186" s="179"/>
      <c r="I186" s="179"/>
      <c r="J186" s="179"/>
      <c r="K186" s="179"/>
    </row>
    <row r="187" spans="2:11" ht="12.75">
      <c r="B187" s="154"/>
      <c r="C187" s="157"/>
      <c r="D187" s="179"/>
      <c r="E187" s="179"/>
      <c r="F187" s="179"/>
      <c r="G187" s="179"/>
      <c r="H187" s="179"/>
      <c r="I187" s="179"/>
      <c r="J187" s="179"/>
      <c r="K187" s="179"/>
    </row>
    <row r="188" spans="2:11" ht="12.75">
      <c r="B188" s="154"/>
      <c r="C188" s="157"/>
      <c r="D188" s="179"/>
      <c r="E188" s="179"/>
      <c r="F188" s="179"/>
      <c r="G188" s="179"/>
      <c r="H188" s="179"/>
      <c r="I188" s="179"/>
      <c r="J188" s="179"/>
      <c r="K188" s="179"/>
    </row>
    <row r="189" spans="2:11" ht="12.75">
      <c r="B189" s="154"/>
      <c r="C189" s="157"/>
      <c r="D189" s="179"/>
      <c r="E189" s="179"/>
      <c r="F189" s="179"/>
      <c r="G189" s="179"/>
      <c r="H189" s="179"/>
      <c r="I189" s="179"/>
      <c r="J189" s="179"/>
      <c r="K189" s="179"/>
    </row>
    <row r="190" spans="2:11" ht="12.75">
      <c r="B190" s="154"/>
      <c r="C190" s="157"/>
      <c r="D190" s="179"/>
      <c r="E190" s="179"/>
      <c r="F190" s="179"/>
      <c r="G190" s="179"/>
      <c r="H190" s="179"/>
      <c r="I190" s="179"/>
      <c r="J190" s="179"/>
      <c r="K190" s="179"/>
    </row>
    <row r="191" spans="2:11" ht="12.75">
      <c r="B191" s="154"/>
      <c r="C191" s="157"/>
      <c r="D191" s="179"/>
      <c r="E191" s="179"/>
      <c r="F191" s="179"/>
      <c r="G191" s="179"/>
      <c r="H191" s="179"/>
      <c r="I191" s="179"/>
      <c r="J191" s="179"/>
      <c r="K191" s="179"/>
    </row>
    <row r="192" spans="2:11" ht="12.75">
      <c r="B192" s="154"/>
      <c r="C192" s="157"/>
      <c r="D192" s="179"/>
      <c r="E192" s="179"/>
      <c r="F192" s="179"/>
      <c r="G192" s="179"/>
      <c r="H192" s="179"/>
      <c r="I192" s="179"/>
      <c r="J192" s="179"/>
      <c r="K192" s="179"/>
    </row>
    <row r="193" spans="2:11" ht="12.75">
      <c r="B193" s="154"/>
      <c r="C193" s="157"/>
      <c r="D193" s="179"/>
      <c r="E193" s="179"/>
      <c r="F193" s="179"/>
      <c r="G193" s="179"/>
      <c r="H193" s="179"/>
      <c r="I193" s="179"/>
      <c r="J193" s="179"/>
      <c r="K193" s="179"/>
    </row>
    <row r="194" spans="2:11" ht="12.75">
      <c r="B194" s="154"/>
      <c r="C194" s="157"/>
      <c r="D194" s="179"/>
      <c r="E194" s="179"/>
      <c r="F194" s="179"/>
      <c r="G194" s="179"/>
      <c r="H194" s="179"/>
      <c r="I194" s="179"/>
      <c r="J194" s="179"/>
      <c r="K194" s="179"/>
    </row>
    <row r="195" spans="2:11" ht="12.75">
      <c r="B195" s="154"/>
      <c r="C195" s="157"/>
      <c r="D195" s="179"/>
      <c r="E195" s="179"/>
      <c r="F195" s="179"/>
      <c r="G195" s="179"/>
      <c r="H195" s="179"/>
      <c r="I195" s="179"/>
      <c r="J195" s="179"/>
      <c r="K195" s="179"/>
    </row>
    <row r="196" spans="2:11" ht="12.75">
      <c r="B196" s="154"/>
      <c r="C196" s="157"/>
      <c r="D196" s="179"/>
      <c r="E196" s="179"/>
      <c r="F196" s="179"/>
      <c r="G196" s="179"/>
      <c r="H196" s="179"/>
      <c r="I196" s="179"/>
      <c r="J196" s="179"/>
      <c r="K196" s="179"/>
    </row>
    <row r="197" spans="2:11" ht="12.75">
      <c r="B197" s="154"/>
      <c r="C197" s="157"/>
      <c r="D197" s="179"/>
      <c r="E197" s="179"/>
      <c r="F197" s="179"/>
      <c r="G197" s="179"/>
      <c r="H197" s="179"/>
      <c r="I197" s="179"/>
      <c r="J197" s="179"/>
      <c r="K197" s="179"/>
    </row>
    <row r="198" spans="2:11" ht="12.75">
      <c r="B198" s="154"/>
      <c r="C198" s="157"/>
      <c r="D198" s="179"/>
      <c r="E198" s="179"/>
      <c r="F198" s="179"/>
      <c r="G198" s="179"/>
      <c r="H198" s="179"/>
      <c r="I198" s="179"/>
      <c r="J198" s="179"/>
      <c r="K198" s="179"/>
    </row>
    <row r="199" spans="2:11" ht="12.75">
      <c r="B199" s="154"/>
      <c r="C199" s="157"/>
      <c r="D199" s="179"/>
      <c r="E199" s="179"/>
      <c r="F199" s="179"/>
      <c r="G199" s="179"/>
      <c r="H199" s="179"/>
      <c r="I199" s="179"/>
      <c r="J199" s="179"/>
      <c r="K199" s="179"/>
    </row>
    <row r="200" spans="2:11" ht="12.75">
      <c r="B200" s="154"/>
      <c r="C200" s="157"/>
      <c r="D200" s="179"/>
      <c r="E200" s="179"/>
      <c r="F200" s="179"/>
      <c r="G200" s="179"/>
      <c r="H200" s="179"/>
      <c r="I200" s="179"/>
      <c r="J200" s="179"/>
      <c r="K200" s="179"/>
    </row>
    <row r="201" spans="2:11" ht="12.75">
      <c r="B201" s="154"/>
      <c r="C201" s="157"/>
      <c r="D201" s="179"/>
      <c r="E201" s="179"/>
      <c r="F201" s="179"/>
      <c r="G201" s="179"/>
      <c r="H201" s="179"/>
      <c r="I201" s="179"/>
      <c r="J201" s="179"/>
      <c r="K201" s="179"/>
    </row>
    <row r="202" spans="2:11" ht="12.75">
      <c r="B202" s="154"/>
      <c r="C202" s="157"/>
      <c r="D202" s="179"/>
      <c r="E202" s="179"/>
      <c r="F202" s="179"/>
      <c r="G202" s="179"/>
      <c r="H202" s="179"/>
      <c r="I202" s="179"/>
      <c r="J202" s="179"/>
      <c r="K202" s="179"/>
    </row>
    <row r="203" spans="2:11" ht="12.75">
      <c r="B203" s="154"/>
      <c r="C203" s="157"/>
      <c r="D203" s="179"/>
      <c r="E203" s="179"/>
      <c r="F203" s="179"/>
      <c r="G203" s="179"/>
      <c r="H203" s="179"/>
      <c r="I203" s="179"/>
      <c r="J203" s="179"/>
      <c r="K203" s="179"/>
    </row>
    <row r="204" spans="2:11" ht="12.75">
      <c r="B204" s="154"/>
      <c r="C204" s="157"/>
      <c r="D204" s="179"/>
      <c r="E204" s="179"/>
      <c r="F204" s="179"/>
      <c r="G204" s="179"/>
      <c r="H204" s="179"/>
      <c r="I204" s="179"/>
      <c r="J204" s="179"/>
      <c r="K204" s="179"/>
    </row>
    <row r="205" spans="2:11" ht="12.75">
      <c r="B205" s="154"/>
      <c r="C205" s="157"/>
      <c r="D205" s="179"/>
      <c r="E205" s="179"/>
      <c r="F205" s="179"/>
      <c r="G205" s="179"/>
      <c r="H205" s="179"/>
      <c r="I205" s="179"/>
      <c r="J205" s="179"/>
      <c r="K205" s="179"/>
    </row>
    <row r="206" spans="2:11" ht="12.75">
      <c r="B206" s="154"/>
      <c r="C206" s="157"/>
      <c r="D206" s="179"/>
      <c r="E206" s="179"/>
      <c r="F206" s="179"/>
      <c r="G206" s="179"/>
      <c r="H206" s="179"/>
      <c r="I206" s="179"/>
      <c r="J206" s="179"/>
      <c r="K206" s="179"/>
    </row>
    <row r="207" spans="2:11" ht="12.75">
      <c r="B207" s="154"/>
      <c r="C207" s="157"/>
      <c r="D207" s="179"/>
      <c r="E207" s="179"/>
      <c r="F207" s="179"/>
      <c r="G207" s="179"/>
      <c r="H207" s="179"/>
      <c r="I207" s="179"/>
      <c r="J207" s="179"/>
      <c r="K207" s="179"/>
    </row>
    <row r="208" spans="2:11" ht="12.75">
      <c r="B208" s="154"/>
      <c r="C208" s="157"/>
      <c r="D208" s="179"/>
      <c r="E208" s="179"/>
      <c r="F208" s="179"/>
      <c r="G208" s="179"/>
      <c r="H208" s="179"/>
      <c r="I208" s="179"/>
      <c r="J208" s="179"/>
      <c r="K208" s="179"/>
    </row>
    <row r="209" spans="2:11" ht="12.75">
      <c r="B209" s="154"/>
      <c r="C209" s="157"/>
      <c r="D209" s="179"/>
      <c r="E209" s="179"/>
      <c r="F209" s="179"/>
      <c r="G209" s="179"/>
      <c r="H209" s="179"/>
      <c r="I209" s="179"/>
      <c r="J209" s="179"/>
      <c r="K209" s="179"/>
    </row>
    <row r="210" spans="2:11" ht="12.75">
      <c r="B210" s="154"/>
      <c r="C210" s="157"/>
      <c r="D210" s="179"/>
      <c r="E210" s="179"/>
      <c r="F210" s="179"/>
      <c r="G210" s="179"/>
      <c r="H210" s="179"/>
      <c r="I210" s="179"/>
      <c r="J210" s="179"/>
      <c r="K210" s="179"/>
    </row>
    <row r="211" spans="2:11" ht="12.75">
      <c r="B211" s="154"/>
      <c r="C211" s="157"/>
      <c r="D211" s="179"/>
      <c r="E211" s="179"/>
      <c r="F211" s="179"/>
      <c r="G211" s="179"/>
      <c r="H211" s="179"/>
      <c r="I211" s="179"/>
      <c r="J211" s="179"/>
      <c r="K211" s="179"/>
    </row>
    <row r="212" spans="2:11" ht="12.75">
      <c r="B212" s="154"/>
      <c r="C212" s="157"/>
      <c r="D212" s="179"/>
      <c r="E212" s="179"/>
      <c r="F212" s="179"/>
      <c r="G212" s="179"/>
      <c r="H212" s="179"/>
      <c r="I212" s="179"/>
      <c r="J212" s="179"/>
      <c r="K212" s="179"/>
    </row>
    <row r="213" spans="2:11" ht="12.75">
      <c r="B213" s="154"/>
      <c r="C213" s="157"/>
      <c r="D213" s="179"/>
      <c r="E213" s="179"/>
      <c r="F213" s="179"/>
      <c r="G213" s="179"/>
      <c r="H213" s="179"/>
      <c r="I213" s="179"/>
      <c r="J213" s="179"/>
      <c r="K213" s="179"/>
    </row>
    <row r="214" spans="2:11" ht="12.75">
      <c r="B214" s="154"/>
      <c r="C214" s="157"/>
      <c r="D214" s="179"/>
      <c r="E214" s="179"/>
      <c r="F214" s="179"/>
      <c r="G214" s="179"/>
      <c r="H214" s="179"/>
      <c r="I214" s="179"/>
      <c r="J214" s="179"/>
      <c r="K214" s="179"/>
    </row>
    <row r="215" spans="2:11" ht="12.75">
      <c r="B215" s="154"/>
      <c r="C215" s="157"/>
      <c r="D215" s="179"/>
      <c r="E215" s="179"/>
      <c r="F215" s="179"/>
      <c r="G215" s="179"/>
      <c r="H215" s="179"/>
      <c r="I215" s="179"/>
      <c r="J215" s="179"/>
      <c r="K215" s="179"/>
    </row>
    <row r="216" spans="2:11" ht="12.75">
      <c r="B216" s="154"/>
      <c r="C216" s="157"/>
      <c r="D216" s="179"/>
      <c r="E216" s="179"/>
      <c r="F216" s="179"/>
      <c r="G216" s="179"/>
      <c r="H216" s="179"/>
      <c r="I216" s="179"/>
      <c r="J216" s="179"/>
      <c r="K216" s="179"/>
    </row>
    <row r="217" spans="2:11" ht="12.75">
      <c r="B217" s="154"/>
      <c r="C217" s="157"/>
      <c r="D217" s="179"/>
      <c r="E217" s="179"/>
      <c r="F217" s="179"/>
      <c r="G217" s="179"/>
      <c r="H217" s="179"/>
      <c r="I217" s="179"/>
      <c r="J217" s="179"/>
      <c r="K217" s="179"/>
    </row>
    <row r="218" spans="2:11" ht="12.75">
      <c r="B218" s="157"/>
      <c r="C218" s="157"/>
      <c r="D218" s="157"/>
      <c r="F218" s="157"/>
      <c r="G218" s="157"/>
      <c r="H218" s="157"/>
      <c r="I218" s="157"/>
      <c r="J218" s="157"/>
      <c r="K218" s="157"/>
    </row>
    <row r="219" spans="2:11" ht="12.75">
      <c r="B219" s="157"/>
      <c r="C219" s="157"/>
      <c r="D219" s="157"/>
      <c r="F219" s="157"/>
      <c r="G219" s="157"/>
      <c r="H219" s="157"/>
      <c r="I219" s="157"/>
      <c r="J219" s="157"/>
      <c r="K219" s="157"/>
    </row>
    <row r="220" spans="2:11" ht="12.75">
      <c r="B220" s="157"/>
      <c r="C220" s="157"/>
      <c r="D220" s="157"/>
      <c r="F220" s="157"/>
      <c r="G220" s="157"/>
      <c r="H220" s="157"/>
      <c r="I220" s="157"/>
      <c r="J220" s="157"/>
      <c r="K220" s="157"/>
    </row>
    <row r="221" spans="2:11" ht="12.75">
      <c r="B221" s="157"/>
      <c r="C221" s="157"/>
      <c r="D221" s="157"/>
      <c r="F221" s="157"/>
      <c r="G221" s="157"/>
      <c r="H221" s="157"/>
      <c r="I221" s="157"/>
      <c r="J221" s="157"/>
      <c r="K221" s="157"/>
    </row>
    <row r="222" spans="2:11" ht="12.75">
      <c r="B222" s="157"/>
      <c r="C222" s="157"/>
      <c r="D222" s="157"/>
      <c r="F222" s="157"/>
      <c r="G222" s="157"/>
      <c r="H222" s="157"/>
      <c r="I222" s="157"/>
      <c r="J222" s="157"/>
      <c r="K222" s="157"/>
    </row>
    <row r="223" spans="2:11" ht="12.75">
      <c r="B223" s="157"/>
      <c r="C223" s="157"/>
      <c r="D223" s="157"/>
      <c r="F223" s="157"/>
      <c r="G223" s="157"/>
      <c r="H223" s="157"/>
      <c r="I223" s="157"/>
      <c r="J223" s="157"/>
      <c r="K223" s="157"/>
    </row>
    <row r="224" spans="2:11" ht="12.75">
      <c r="B224" s="157"/>
      <c r="C224" s="157"/>
      <c r="D224" s="157"/>
      <c r="F224" s="157"/>
      <c r="G224" s="157"/>
      <c r="H224" s="157"/>
      <c r="I224" s="157"/>
      <c r="J224" s="157"/>
      <c r="K224" s="157"/>
    </row>
    <row r="225" spans="2:11" ht="12.75">
      <c r="B225" s="157"/>
      <c r="C225" s="157"/>
      <c r="D225" s="157"/>
      <c r="F225" s="157"/>
      <c r="G225" s="157"/>
      <c r="H225" s="157"/>
      <c r="I225" s="157"/>
      <c r="J225" s="157"/>
      <c r="K225" s="157"/>
    </row>
    <row r="226" spans="2:11" ht="12.75">
      <c r="B226" s="157"/>
      <c r="C226" s="157"/>
      <c r="D226" s="157"/>
      <c r="F226" s="157"/>
      <c r="G226" s="157"/>
      <c r="H226" s="157"/>
      <c r="I226" s="157"/>
      <c r="J226" s="157"/>
      <c r="K226" s="157"/>
    </row>
    <row r="227" spans="2:11" ht="12.75">
      <c r="B227" s="157"/>
      <c r="C227" s="157"/>
      <c r="D227" s="157"/>
      <c r="F227" s="157"/>
      <c r="G227" s="157"/>
      <c r="H227" s="157"/>
      <c r="I227" s="157"/>
      <c r="J227" s="157"/>
      <c r="K227" s="157"/>
    </row>
    <row r="228" spans="2:11" ht="12.75">
      <c r="B228" s="157"/>
      <c r="C228" s="157"/>
      <c r="D228" s="157"/>
      <c r="F228" s="157"/>
      <c r="G228" s="157"/>
      <c r="H228" s="157"/>
      <c r="I228" s="157"/>
      <c r="J228" s="157"/>
      <c r="K228" s="157"/>
    </row>
    <row r="229" spans="2:11" ht="12.75">
      <c r="B229" s="157"/>
      <c r="C229" s="157"/>
      <c r="D229" s="157"/>
      <c r="F229" s="157"/>
      <c r="G229" s="157"/>
      <c r="H229" s="157"/>
      <c r="I229" s="157"/>
      <c r="J229" s="157"/>
      <c r="K229" s="157"/>
    </row>
    <row r="230" spans="2:11" ht="12.75">
      <c r="B230" s="157"/>
      <c r="C230" s="157"/>
      <c r="D230" s="157"/>
      <c r="F230" s="157"/>
      <c r="G230" s="157"/>
      <c r="H230" s="157"/>
      <c r="I230" s="157"/>
      <c r="J230" s="157"/>
      <c r="K230" s="157"/>
    </row>
    <row r="231" spans="2:11" ht="12.75">
      <c r="B231" s="157"/>
      <c r="C231" s="157"/>
      <c r="D231" s="157"/>
      <c r="F231" s="157"/>
      <c r="G231" s="157"/>
      <c r="H231" s="157"/>
      <c r="I231" s="157"/>
      <c r="J231" s="157"/>
      <c r="K231" s="157"/>
    </row>
    <row r="232" spans="2:11" ht="12.75">
      <c r="B232" s="157"/>
      <c r="C232" s="157"/>
      <c r="D232" s="157"/>
      <c r="F232" s="157"/>
      <c r="G232" s="157"/>
      <c r="H232" s="157"/>
      <c r="I232" s="157"/>
      <c r="J232" s="157"/>
      <c r="K232" s="157"/>
    </row>
    <row r="233" spans="2:11" ht="12.75">
      <c r="B233" s="157"/>
      <c r="C233" s="157"/>
      <c r="D233" s="157"/>
      <c r="F233" s="157"/>
      <c r="G233" s="157"/>
      <c r="H233" s="157"/>
      <c r="I233" s="157"/>
      <c r="J233" s="157"/>
      <c r="K233" s="157"/>
    </row>
    <row r="234" spans="2:11" ht="12.75">
      <c r="B234" s="157"/>
      <c r="C234" s="157"/>
      <c r="D234" s="157"/>
      <c r="F234" s="157"/>
      <c r="G234" s="157"/>
      <c r="H234" s="157"/>
      <c r="I234" s="157"/>
      <c r="J234" s="157"/>
      <c r="K234" s="157"/>
    </row>
    <row r="235" spans="2:11" ht="12.75">
      <c r="B235" s="157"/>
      <c r="C235" s="157"/>
      <c r="D235" s="157"/>
      <c r="F235" s="157"/>
      <c r="G235" s="157"/>
      <c r="H235" s="157"/>
      <c r="I235" s="157"/>
      <c r="J235" s="157"/>
      <c r="K235" s="157"/>
    </row>
    <row r="236" spans="2:11" ht="12.75">
      <c r="B236" s="157"/>
      <c r="C236" s="157"/>
      <c r="D236" s="157"/>
      <c r="F236" s="157"/>
      <c r="G236" s="157"/>
      <c r="H236" s="157"/>
      <c r="I236" s="157"/>
      <c r="J236" s="157"/>
      <c r="K236" s="157"/>
    </row>
    <row r="237" spans="2:11" ht="12.75">
      <c r="B237" s="157"/>
      <c r="C237" s="157"/>
      <c r="D237" s="157"/>
      <c r="F237" s="157"/>
      <c r="G237" s="157"/>
      <c r="H237" s="157"/>
      <c r="I237" s="157"/>
      <c r="J237" s="157"/>
      <c r="K237" s="157"/>
    </row>
    <row r="238" spans="2:11" ht="12.75">
      <c r="B238" s="157"/>
      <c r="C238" s="157"/>
      <c r="D238" s="157"/>
      <c r="F238" s="157"/>
      <c r="G238" s="157"/>
      <c r="H238" s="157"/>
      <c r="I238" s="157"/>
      <c r="J238" s="157"/>
      <c r="K238" s="157"/>
    </row>
    <row r="239" spans="2:11" ht="12.75">
      <c r="B239" s="157"/>
      <c r="C239" s="157"/>
      <c r="D239" s="157"/>
      <c r="F239" s="157"/>
      <c r="G239" s="157"/>
      <c r="H239" s="157"/>
      <c r="I239" s="157"/>
      <c r="J239" s="157"/>
      <c r="K239" s="157"/>
    </row>
    <row r="240" spans="2:11" ht="12.75">
      <c r="B240" s="157"/>
      <c r="C240" s="157"/>
      <c r="D240" s="157"/>
      <c r="F240" s="157"/>
      <c r="G240" s="157"/>
      <c r="H240" s="157"/>
      <c r="I240" s="157"/>
      <c r="J240" s="157"/>
      <c r="K240" s="157"/>
    </row>
    <row r="241" spans="2:11" ht="12.75">
      <c r="B241" s="157"/>
      <c r="C241" s="157"/>
      <c r="D241" s="157"/>
      <c r="F241" s="157"/>
      <c r="G241" s="157"/>
      <c r="H241" s="157"/>
      <c r="I241" s="157"/>
      <c r="J241" s="157"/>
      <c r="K241" s="157"/>
    </row>
    <row r="242" spans="2:11" ht="12.75">
      <c r="B242" s="157"/>
      <c r="C242" s="157"/>
      <c r="D242" s="157"/>
      <c r="F242" s="157"/>
      <c r="G242" s="157"/>
      <c r="H242" s="157"/>
      <c r="I242" s="157"/>
      <c r="J242" s="157"/>
      <c r="K242" s="157"/>
    </row>
    <row r="243" spans="2:11" ht="12.75">
      <c r="B243" s="157"/>
      <c r="C243" s="157"/>
      <c r="D243" s="157"/>
      <c r="F243" s="157"/>
      <c r="G243" s="157"/>
      <c r="H243" s="157"/>
      <c r="I243" s="157"/>
      <c r="J243" s="157"/>
      <c r="K243" s="157"/>
    </row>
    <row r="244" spans="2:11" ht="12.75">
      <c r="B244" s="157"/>
      <c r="C244" s="157"/>
      <c r="D244" s="157"/>
      <c r="F244" s="157"/>
      <c r="G244" s="157"/>
      <c r="H244" s="157"/>
      <c r="I244" s="157"/>
      <c r="J244" s="157"/>
      <c r="K244" s="157"/>
    </row>
    <row r="245" spans="2:11" ht="12.75">
      <c r="B245" s="157"/>
      <c r="C245" s="157"/>
      <c r="D245" s="157"/>
      <c r="F245" s="157"/>
      <c r="G245" s="157"/>
      <c r="H245" s="157"/>
      <c r="I245" s="157"/>
      <c r="J245" s="157"/>
      <c r="K245" s="157"/>
    </row>
    <row r="246" spans="2:11" ht="12.75">
      <c r="B246" s="157"/>
      <c r="C246" s="157"/>
      <c r="D246" s="157"/>
      <c r="F246" s="157"/>
      <c r="G246" s="157"/>
      <c r="H246" s="157"/>
      <c r="I246" s="157"/>
      <c r="J246" s="157"/>
      <c r="K246" s="157"/>
    </row>
    <row r="247" spans="2:11" ht="12.75">
      <c r="B247" s="157"/>
      <c r="C247" s="157"/>
      <c r="D247" s="157"/>
      <c r="F247" s="157"/>
      <c r="G247" s="157"/>
      <c r="H247" s="157"/>
      <c r="I247" s="157"/>
      <c r="J247" s="157"/>
      <c r="K247" s="157"/>
    </row>
    <row r="248" spans="2:11" ht="12.75">
      <c r="B248" s="157"/>
      <c r="C248" s="157"/>
      <c r="D248" s="157"/>
      <c r="F248" s="157"/>
      <c r="G248" s="157"/>
      <c r="H248" s="157"/>
      <c r="I248" s="157"/>
      <c r="J248" s="157"/>
      <c r="K248" s="157"/>
    </row>
    <row r="249" spans="2:11" ht="12.75">
      <c r="B249" s="157"/>
      <c r="C249" s="157"/>
      <c r="D249" s="157"/>
      <c r="F249" s="157"/>
      <c r="G249" s="157"/>
      <c r="H249" s="157"/>
      <c r="I249" s="157"/>
      <c r="J249" s="157"/>
      <c r="K249" s="157"/>
    </row>
    <row r="250" spans="2:11" ht="12.75">
      <c r="B250" s="157"/>
      <c r="C250" s="157"/>
      <c r="D250" s="157"/>
      <c r="F250" s="157"/>
      <c r="G250" s="157"/>
      <c r="H250" s="157"/>
      <c r="I250" s="157"/>
      <c r="J250" s="157"/>
      <c r="K250" s="157"/>
    </row>
    <row r="251" spans="2:11" ht="12.75">
      <c r="B251" s="157"/>
      <c r="C251" s="157"/>
      <c r="D251" s="157"/>
      <c r="F251" s="157"/>
      <c r="G251" s="157"/>
      <c r="H251" s="157"/>
      <c r="I251" s="157"/>
      <c r="J251" s="157"/>
      <c r="K251" s="157"/>
    </row>
    <row r="252" spans="2:11" ht="12.75">
      <c r="B252" s="157"/>
      <c r="C252" s="157"/>
      <c r="D252" s="157"/>
      <c r="F252" s="157"/>
      <c r="G252" s="157"/>
      <c r="H252" s="157"/>
      <c r="I252" s="157"/>
      <c r="J252" s="157"/>
      <c r="K252" s="157"/>
    </row>
    <row r="253" spans="2:11" ht="12.75">
      <c r="B253" s="157"/>
      <c r="C253" s="157"/>
      <c r="D253" s="157"/>
      <c r="F253" s="157"/>
      <c r="G253" s="157"/>
      <c r="H253" s="157"/>
      <c r="I253" s="157"/>
      <c r="J253" s="157"/>
      <c r="K253" s="157"/>
    </row>
    <row r="254" spans="2:11" ht="12.75">
      <c r="B254" s="157"/>
      <c r="C254" s="157"/>
      <c r="D254" s="157"/>
      <c r="F254" s="157"/>
      <c r="G254" s="157"/>
      <c r="H254" s="157"/>
      <c r="I254" s="157"/>
      <c r="J254" s="157"/>
      <c r="K254" s="157"/>
    </row>
    <row r="255" spans="2:11" ht="12.75">
      <c r="B255" s="157"/>
      <c r="C255" s="157"/>
      <c r="D255" s="157"/>
      <c r="F255" s="157"/>
      <c r="G255" s="157"/>
      <c r="H255" s="157"/>
      <c r="I255" s="157"/>
      <c r="J255" s="157"/>
      <c r="K255" s="157"/>
    </row>
    <row r="256" spans="2:11" ht="12.75">
      <c r="B256" s="157"/>
      <c r="C256" s="157"/>
      <c r="D256" s="157"/>
      <c r="F256" s="157"/>
      <c r="G256" s="157"/>
      <c r="H256" s="157"/>
      <c r="I256" s="157"/>
      <c r="J256" s="157"/>
      <c r="K256" s="157"/>
    </row>
    <row r="257" spans="2:11" ht="12.75">
      <c r="B257" s="157"/>
      <c r="C257" s="157"/>
      <c r="D257" s="157"/>
      <c r="F257" s="157"/>
      <c r="G257" s="157"/>
      <c r="H257" s="157"/>
      <c r="I257" s="157"/>
      <c r="J257" s="157"/>
      <c r="K257" s="157"/>
    </row>
    <row r="258" spans="2:11" ht="12.75">
      <c r="B258" s="157"/>
      <c r="C258" s="157"/>
      <c r="D258" s="157"/>
      <c r="F258" s="157"/>
      <c r="G258" s="157"/>
      <c r="H258" s="157"/>
      <c r="I258" s="157"/>
      <c r="J258" s="157"/>
      <c r="K258" s="157"/>
    </row>
    <row r="259" spans="2:11" ht="12.75">
      <c r="B259" s="157"/>
      <c r="C259" s="157"/>
      <c r="D259" s="157"/>
      <c r="F259" s="157"/>
      <c r="G259" s="157"/>
      <c r="H259" s="157"/>
      <c r="I259" s="157"/>
      <c r="J259" s="157"/>
      <c r="K259" s="157"/>
    </row>
    <row r="260" spans="2:11" ht="12.75">
      <c r="B260" s="157"/>
      <c r="C260" s="157"/>
      <c r="D260" s="157"/>
      <c r="F260" s="157"/>
      <c r="G260" s="157"/>
      <c r="H260" s="157"/>
      <c r="I260" s="157"/>
      <c r="J260" s="157"/>
      <c r="K260" s="157"/>
    </row>
    <row r="261" spans="2:11" ht="12.75">
      <c r="B261" s="157"/>
      <c r="C261" s="157"/>
      <c r="D261" s="157"/>
      <c r="F261" s="157"/>
      <c r="G261" s="157"/>
      <c r="H261" s="157"/>
      <c r="I261" s="157"/>
      <c r="J261" s="157"/>
      <c r="K261" s="157"/>
    </row>
    <row r="262" spans="2:11" ht="12.75">
      <c r="B262" s="157"/>
      <c r="C262" s="157"/>
      <c r="D262" s="157"/>
      <c r="F262" s="157"/>
      <c r="G262" s="157"/>
      <c r="H262" s="157"/>
      <c r="I262" s="157"/>
      <c r="J262" s="157"/>
      <c r="K262" s="157"/>
    </row>
    <row r="263" spans="2:11" ht="12.75">
      <c r="B263" s="157"/>
      <c r="C263" s="157"/>
      <c r="D263" s="157"/>
      <c r="F263" s="157"/>
      <c r="G263" s="157"/>
      <c r="H263" s="157"/>
      <c r="I263" s="157"/>
      <c r="J263" s="157"/>
      <c r="K263" s="157"/>
    </row>
    <row r="264" spans="2:11" ht="12.75">
      <c r="B264" s="157"/>
      <c r="C264" s="157"/>
      <c r="D264" s="157"/>
      <c r="F264" s="157"/>
      <c r="G264" s="157"/>
      <c r="H264" s="157"/>
      <c r="I264" s="157"/>
      <c r="J264" s="157"/>
      <c r="K264" s="157"/>
    </row>
    <row r="265" spans="2:11" ht="12.75">
      <c r="B265" s="157"/>
      <c r="C265" s="157"/>
      <c r="D265" s="157"/>
      <c r="F265" s="157"/>
      <c r="G265" s="157"/>
      <c r="H265" s="157"/>
      <c r="I265" s="157"/>
      <c r="J265" s="157"/>
      <c r="K265" s="157"/>
    </row>
    <row r="266" spans="2:11" ht="12.75">
      <c r="B266" s="157"/>
      <c r="C266" s="157"/>
      <c r="D266" s="157"/>
      <c r="F266" s="157"/>
      <c r="G266" s="157"/>
      <c r="H266" s="157"/>
      <c r="I266" s="157"/>
      <c r="J266" s="157"/>
      <c r="K266" s="157"/>
    </row>
    <row r="267" spans="2:11" ht="12.75">
      <c r="B267" s="157"/>
      <c r="C267" s="157"/>
      <c r="D267" s="157"/>
      <c r="F267" s="157"/>
      <c r="G267" s="157"/>
      <c r="H267" s="157"/>
      <c r="I267" s="157"/>
      <c r="J267" s="157"/>
      <c r="K267" s="157"/>
    </row>
    <row r="268" spans="2:11" ht="12.75">
      <c r="B268" s="157"/>
      <c r="C268" s="157"/>
      <c r="D268" s="157"/>
      <c r="F268" s="157"/>
      <c r="G268" s="157"/>
      <c r="H268" s="157"/>
      <c r="I268" s="157"/>
      <c r="J268" s="157"/>
      <c r="K268" s="157"/>
    </row>
    <row r="269" spans="2:11" ht="12.75">
      <c r="B269" s="157"/>
      <c r="C269" s="157"/>
      <c r="D269" s="157"/>
      <c r="F269" s="157"/>
      <c r="G269" s="157"/>
      <c r="H269" s="157"/>
      <c r="I269" s="157"/>
      <c r="J269" s="157"/>
      <c r="K269" s="157"/>
    </row>
    <row r="270" spans="2:11" ht="12.75">
      <c r="B270" s="157"/>
      <c r="C270" s="157"/>
      <c r="D270" s="157"/>
      <c r="F270" s="157"/>
      <c r="G270" s="157"/>
      <c r="H270" s="157"/>
      <c r="I270" s="157"/>
      <c r="J270" s="157"/>
      <c r="K270" s="157"/>
    </row>
    <row r="271" spans="2:11" ht="12.75">
      <c r="B271" s="157"/>
      <c r="C271" s="157"/>
      <c r="D271" s="157"/>
      <c r="F271" s="157"/>
      <c r="G271" s="157"/>
      <c r="H271" s="157"/>
      <c r="I271" s="157"/>
      <c r="J271" s="157"/>
      <c r="K271" s="157"/>
    </row>
    <row r="272" spans="2:11" ht="12.75">
      <c r="B272" s="157"/>
      <c r="C272" s="157"/>
      <c r="D272" s="157"/>
      <c r="F272" s="157"/>
      <c r="G272" s="157"/>
      <c r="H272" s="157"/>
      <c r="I272" s="157"/>
      <c r="J272" s="157"/>
      <c r="K272" s="157"/>
    </row>
    <row r="273" spans="2:11" ht="12.75">
      <c r="B273" s="157"/>
      <c r="C273" s="157"/>
      <c r="D273" s="157"/>
      <c r="F273" s="157"/>
      <c r="G273" s="157"/>
      <c r="H273" s="157"/>
      <c r="I273" s="157"/>
      <c r="J273" s="157"/>
      <c r="K273" s="157"/>
    </row>
    <row r="274" spans="2:11" ht="12.75">
      <c r="B274" s="157"/>
      <c r="C274" s="157"/>
      <c r="D274" s="157"/>
      <c r="F274" s="157"/>
      <c r="G274" s="157"/>
      <c r="H274" s="157"/>
      <c r="I274" s="157"/>
      <c r="J274" s="157"/>
      <c r="K274" s="157"/>
    </row>
    <row r="275" spans="2:11" ht="12.75">
      <c r="B275" s="157"/>
      <c r="C275" s="157"/>
      <c r="D275" s="157"/>
      <c r="F275" s="157"/>
      <c r="G275" s="157"/>
      <c r="H275" s="157"/>
      <c r="I275" s="157"/>
      <c r="J275" s="157"/>
      <c r="K275" s="157"/>
    </row>
    <row r="276" spans="2:11" ht="12.75">
      <c r="B276" s="157"/>
      <c r="C276" s="157"/>
      <c r="D276" s="157"/>
      <c r="F276" s="157"/>
      <c r="G276" s="157"/>
      <c r="H276" s="157"/>
      <c r="I276" s="157"/>
      <c r="J276" s="157"/>
      <c r="K276" s="157"/>
    </row>
    <row r="277" spans="2:11" ht="12.75">
      <c r="B277" s="157"/>
      <c r="C277" s="157"/>
      <c r="D277" s="157"/>
      <c r="F277" s="157"/>
      <c r="G277" s="157"/>
      <c r="H277" s="157"/>
      <c r="I277" s="157"/>
      <c r="J277" s="157"/>
      <c r="K277" s="157"/>
    </row>
    <row r="278" spans="2:11" ht="12.75">
      <c r="B278" s="157"/>
      <c r="C278" s="157"/>
      <c r="D278" s="157"/>
      <c r="F278" s="157"/>
      <c r="G278" s="157"/>
      <c r="H278" s="157"/>
      <c r="I278" s="157"/>
      <c r="J278" s="157"/>
      <c r="K278" s="157"/>
    </row>
    <row r="279" spans="2:11" ht="12.75">
      <c r="B279" s="157"/>
      <c r="C279" s="157"/>
      <c r="D279" s="157"/>
      <c r="F279" s="157"/>
      <c r="G279" s="157"/>
      <c r="H279" s="157"/>
      <c r="I279" s="157"/>
      <c r="J279" s="157"/>
      <c r="K279" s="157"/>
    </row>
    <row r="280" spans="2:11" ht="12.75">
      <c r="B280" s="157"/>
      <c r="C280" s="157"/>
      <c r="D280" s="157"/>
      <c r="F280" s="157"/>
      <c r="G280" s="157"/>
      <c r="H280" s="157"/>
      <c r="I280" s="157"/>
      <c r="J280" s="157"/>
      <c r="K280" s="157"/>
    </row>
    <row r="281" spans="2:11" ht="12.75">
      <c r="B281" s="157"/>
      <c r="C281" s="157"/>
      <c r="D281" s="157"/>
      <c r="F281" s="157"/>
      <c r="G281" s="157"/>
      <c r="H281" s="157"/>
      <c r="I281" s="157"/>
      <c r="J281" s="157"/>
      <c r="K281" s="157"/>
    </row>
    <row r="282" spans="2:11" ht="12.75">
      <c r="B282" s="157"/>
      <c r="C282" s="157"/>
      <c r="D282" s="157"/>
      <c r="F282" s="157"/>
      <c r="G282" s="157"/>
      <c r="H282" s="157"/>
      <c r="I282" s="157"/>
      <c r="J282" s="157"/>
      <c r="K282" s="157"/>
    </row>
    <row r="283" spans="2:11" ht="12.75">
      <c r="B283" s="157"/>
      <c r="C283" s="157"/>
      <c r="D283" s="157"/>
      <c r="F283" s="157"/>
      <c r="G283" s="157"/>
      <c r="H283" s="157"/>
      <c r="I283" s="157"/>
      <c r="J283" s="157"/>
      <c r="K283" s="157"/>
    </row>
    <row r="284" spans="2:11" ht="12.75">
      <c r="B284" s="157"/>
      <c r="C284" s="157"/>
      <c r="D284" s="157"/>
      <c r="F284" s="157"/>
      <c r="G284" s="157"/>
      <c r="H284" s="157"/>
      <c r="I284" s="157"/>
      <c r="J284" s="157"/>
      <c r="K284" s="157"/>
    </row>
    <row r="285" spans="2:11" ht="12.75">
      <c r="B285" s="157"/>
      <c r="C285" s="157"/>
      <c r="D285" s="157"/>
      <c r="F285" s="157"/>
      <c r="G285" s="157"/>
      <c r="H285" s="157"/>
      <c r="I285" s="157"/>
      <c r="J285" s="157"/>
      <c r="K285" s="157"/>
    </row>
    <row r="286" spans="2:11" ht="12.75">
      <c r="B286" s="157"/>
      <c r="C286" s="157"/>
      <c r="D286" s="157"/>
      <c r="F286" s="157"/>
      <c r="G286" s="157"/>
      <c r="H286" s="157"/>
      <c r="I286" s="157"/>
      <c r="J286" s="157"/>
      <c r="K286" s="157"/>
    </row>
    <row r="287" spans="2:11" ht="12.75">
      <c r="B287" s="157"/>
      <c r="C287" s="157"/>
      <c r="D287" s="157"/>
      <c r="F287" s="157"/>
      <c r="G287" s="157"/>
      <c r="H287" s="157"/>
      <c r="I287" s="157"/>
      <c r="J287" s="157"/>
      <c r="K287" s="157"/>
    </row>
    <row r="288" spans="2:11" ht="12.75">
      <c r="B288" s="157"/>
      <c r="C288" s="157"/>
      <c r="D288" s="157"/>
      <c r="F288" s="157"/>
      <c r="G288" s="157"/>
      <c r="H288" s="157"/>
      <c r="I288" s="157"/>
      <c r="J288" s="157"/>
      <c r="K288" s="157"/>
    </row>
    <row r="289" spans="2:11" ht="12.75">
      <c r="B289" s="157"/>
      <c r="C289" s="157"/>
      <c r="D289" s="157"/>
      <c r="F289" s="157"/>
      <c r="G289" s="157"/>
      <c r="H289" s="157"/>
      <c r="I289" s="157"/>
      <c r="J289" s="157"/>
      <c r="K289" s="157"/>
    </row>
    <row r="290" spans="2:11" ht="12.75">
      <c r="B290" s="157"/>
      <c r="C290" s="157"/>
      <c r="D290" s="157"/>
      <c r="F290" s="157"/>
      <c r="G290" s="157"/>
      <c r="H290" s="157"/>
      <c r="I290" s="157"/>
      <c r="J290" s="157"/>
      <c r="K290" s="157"/>
    </row>
    <row r="291" spans="2:11" ht="12.75">
      <c r="B291" s="157"/>
      <c r="C291" s="157"/>
      <c r="D291" s="157"/>
      <c r="F291" s="157"/>
      <c r="G291" s="157"/>
      <c r="H291" s="157"/>
      <c r="I291" s="157"/>
      <c r="J291" s="157"/>
      <c r="K291" s="157"/>
    </row>
    <row r="292" spans="2:11" ht="12.75">
      <c r="B292" s="157"/>
      <c r="C292" s="157"/>
      <c r="D292" s="157"/>
      <c r="F292" s="157"/>
      <c r="G292" s="157"/>
      <c r="H292" s="157"/>
      <c r="I292" s="157"/>
      <c r="J292" s="157"/>
      <c r="K292" s="157"/>
    </row>
    <row r="293" spans="2:11" ht="12.75">
      <c r="B293" s="157"/>
      <c r="C293" s="157"/>
      <c r="D293" s="157"/>
      <c r="F293" s="157"/>
      <c r="G293" s="157"/>
      <c r="H293" s="157"/>
      <c r="I293" s="157"/>
      <c r="J293" s="157"/>
      <c r="K293" s="157"/>
    </row>
    <row r="294" spans="2:11" ht="12.75">
      <c r="B294" s="157"/>
      <c r="C294" s="157"/>
      <c r="D294" s="157"/>
      <c r="F294" s="157"/>
      <c r="G294" s="157"/>
      <c r="H294" s="157"/>
      <c r="I294" s="157"/>
      <c r="J294" s="157"/>
      <c r="K294" s="157"/>
    </row>
    <row r="295" spans="2:11" ht="12.75">
      <c r="B295" s="157"/>
      <c r="C295" s="157"/>
      <c r="D295" s="157"/>
      <c r="F295" s="157"/>
      <c r="G295" s="157"/>
      <c r="H295" s="157"/>
      <c r="I295" s="157"/>
      <c r="J295" s="157"/>
      <c r="K295" s="157"/>
    </row>
    <row r="296" spans="2:11" ht="12.75">
      <c r="B296" s="157"/>
      <c r="C296" s="157"/>
      <c r="D296" s="157"/>
      <c r="F296" s="157"/>
      <c r="G296" s="157"/>
      <c r="H296" s="157"/>
      <c r="I296" s="157"/>
      <c r="J296" s="157"/>
      <c r="K296" s="157"/>
    </row>
    <row r="297" spans="2:11" ht="12.75">
      <c r="B297" s="157"/>
      <c r="C297" s="157"/>
      <c r="D297" s="157"/>
      <c r="F297" s="157"/>
      <c r="G297" s="157"/>
      <c r="H297" s="157"/>
      <c r="I297" s="157"/>
      <c r="J297" s="157"/>
      <c r="K297" s="157"/>
    </row>
    <row r="298" spans="2:11" ht="12.75">
      <c r="B298" s="157"/>
      <c r="C298" s="157"/>
      <c r="D298" s="157"/>
      <c r="F298" s="157"/>
      <c r="G298" s="157"/>
      <c r="H298" s="157"/>
      <c r="I298" s="157"/>
      <c r="J298" s="157"/>
      <c r="K298" s="157"/>
    </row>
    <row r="299" spans="2:11" ht="12.75">
      <c r="B299" s="157"/>
      <c r="C299" s="157"/>
      <c r="D299" s="157"/>
      <c r="F299" s="157"/>
      <c r="G299" s="157"/>
      <c r="H299" s="157"/>
      <c r="I299" s="157"/>
      <c r="J299" s="157"/>
      <c r="K299" s="157"/>
    </row>
    <row r="300" spans="2:11" ht="12.75">
      <c r="B300" s="157"/>
      <c r="C300" s="157"/>
      <c r="D300" s="157"/>
      <c r="F300" s="157"/>
      <c r="G300" s="157"/>
      <c r="H300" s="157"/>
      <c r="I300" s="157"/>
      <c r="J300" s="157"/>
      <c r="K300" s="157"/>
    </row>
    <row r="301" spans="2:11" ht="12.75">
      <c r="B301" s="157"/>
      <c r="C301" s="157"/>
      <c r="D301" s="157"/>
      <c r="F301" s="157"/>
      <c r="G301" s="157"/>
      <c r="H301" s="157"/>
      <c r="I301" s="157"/>
      <c r="J301" s="157"/>
      <c r="K301" s="157"/>
    </row>
    <row r="302" spans="2:11" ht="12.75">
      <c r="B302" s="157"/>
      <c r="C302" s="157"/>
      <c r="D302" s="157"/>
      <c r="F302" s="157"/>
      <c r="G302" s="157"/>
      <c r="H302" s="157"/>
      <c r="I302" s="157"/>
      <c r="J302" s="157"/>
      <c r="K302" s="157"/>
    </row>
    <row r="303" spans="2:11" ht="12.75">
      <c r="B303" s="157"/>
      <c r="C303" s="157"/>
      <c r="D303" s="157"/>
      <c r="F303" s="157"/>
      <c r="G303" s="157"/>
      <c r="H303" s="157"/>
      <c r="I303" s="157"/>
      <c r="J303" s="157"/>
      <c r="K303" s="157"/>
    </row>
    <row r="304" spans="2:11" ht="12.75">
      <c r="B304" s="157"/>
      <c r="C304" s="157"/>
      <c r="D304" s="157"/>
      <c r="F304" s="157"/>
      <c r="G304" s="157"/>
      <c r="H304" s="157"/>
      <c r="I304" s="157"/>
      <c r="J304" s="157"/>
      <c r="K304" s="157"/>
    </row>
    <row r="305" spans="2:11" ht="12.75">
      <c r="B305" s="157"/>
      <c r="C305" s="157"/>
      <c r="D305" s="157"/>
      <c r="F305" s="157"/>
      <c r="G305" s="157"/>
      <c r="H305" s="157"/>
      <c r="I305" s="157"/>
      <c r="J305" s="157"/>
      <c r="K305" s="157"/>
    </row>
    <row r="306" spans="2:11" ht="12.75">
      <c r="B306" s="157"/>
      <c r="C306" s="157"/>
      <c r="D306" s="157"/>
      <c r="F306" s="157"/>
      <c r="G306" s="157"/>
      <c r="H306" s="157"/>
      <c r="I306" s="157"/>
      <c r="J306" s="157"/>
      <c r="K306" s="157"/>
    </row>
    <row r="307" spans="2:11" ht="12.75">
      <c r="B307" s="157"/>
      <c r="C307" s="157"/>
      <c r="D307" s="157"/>
      <c r="F307" s="157"/>
      <c r="G307" s="157"/>
      <c r="H307" s="157"/>
      <c r="I307" s="157"/>
      <c r="J307" s="157"/>
      <c r="K307" s="157"/>
    </row>
    <row r="308" spans="2:11" ht="12.75">
      <c r="B308" s="157"/>
      <c r="C308" s="157"/>
      <c r="D308" s="157"/>
      <c r="F308" s="157"/>
      <c r="G308" s="157"/>
      <c r="H308" s="157"/>
      <c r="I308" s="157"/>
      <c r="J308" s="157"/>
      <c r="K308" s="157"/>
    </row>
    <row r="309" spans="2:11" ht="12.75">
      <c r="B309" s="157"/>
      <c r="C309" s="157"/>
      <c r="D309" s="157"/>
      <c r="F309" s="157"/>
      <c r="G309" s="157"/>
      <c r="H309" s="157"/>
      <c r="I309" s="157"/>
      <c r="J309" s="157"/>
      <c r="K309" s="157"/>
    </row>
    <row r="310" spans="2:11" ht="12.75">
      <c r="B310" s="157"/>
      <c r="C310" s="157"/>
      <c r="D310" s="157"/>
      <c r="F310" s="157"/>
      <c r="G310" s="157"/>
      <c r="H310" s="157"/>
      <c r="I310" s="157"/>
      <c r="J310" s="157"/>
      <c r="K310" s="157"/>
    </row>
  </sheetData>
  <sheetProtection/>
  <mergeCells count="10">
    <mergeCell ref="A117:C117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22.875" style="1" bestFit="1" customWidth="1"/>
    <col min="6" max="6" width="30.625" style="1" bestFit="1" customWidth="1"/>
    <col min="7" max="7" width="28.375" style="1" bestFit="1" customWidth="1"/>
    <col min="8" max="8" width="8.75390625" style="1" customWidth="1"/>
    <col min="9" max="9" width="12.75390625" style="1" bestFit="1" customWidth="1"/>
    <col min="10" max="10" width="11.00390625" style="1" customWidth="1"/>
    <col min="11" max="11" width="12.875" style="1" customWidth="1"/>
    <col min="12" max="12" width="6.625" style="1" bestFit="1" customWidth="1"/>
    <col min="13" max="13" width="12.75390625" style="1" bestFit="1" customWidth="1"/>
    <col min="14" max="14" width="28.625" style="1" bestFit="1" customWidth="1"/>
    <col min="15" max="15" width="16.75390625" style="1" customWidth="1"/>
    <col min="16" max="16384" width="9.125" style="1" customWidth="1"/>
  </cols>
  <sheetData>
    <row r="1" spans="1:16" ht="10.5" customHeight="1">
      <c r="A1" s="24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 t="s">
        <v>549</v>
      </c>
      <c r="O1" s="244"/>
      <c r="P1" s="9"/>
    </row>
    <row r="2" spans="1:16" ht="18">
      <c r="A2" s="24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 t="s">
        <v>550</v>
      </c>
      <c r="O2" s="245"/>
      <c r="P2" s="9"/>
    </row>
    <row r="3" spans="1:16" ht="18">
      <c r="A3" s="24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 t="s">
        <v>551</v>
      </c>
      <c r="O3" s="246"/>
      <c r="P3" s="9"/>
    </row>
    <row r="4" spans="1:16" ht="18">
      <c r="A4" s="24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3" t="s">
        <v>552</v>
      </c>
      <c r="O4" s="246"/>
      <c r="P4" s="9"/>
    </row>
    <row r="5" spans="1:16" ht="18">
      <c r="A5" s="24"/>
      <c r="B5" s="416" t="s">
        <v>553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6" spans="1:16" ht="18">
      <c r="A6" s="24"/>
      <c r="B6" s="247"/>
      <c r="C6" s="247"/>
      <c r="D6" s="247"/>
      <c r="E6" s="248"/>
      <c r="F6" s="248"/>
      <c r="G6" s="248"/>
      <c r="H6" s="248"/>
      <c r="I6" s="248"/>
      <c r="J6" s="248"/>
      <c r="K6" s="248"/>
      <c r="L6" s="248"/>
      <c r="M6" s="247"/>
      <c r="N6" s="247"/>
      <c r="O6" s="247"/>
      <c r="P6" s="249" t="s">
        <v>13</v>
      </c>
    </row>
    <row r="7" spans="1:16" ht="12.75">
      <c r="A7" s="415" t="s">
        <v>17</v>
      </c>
      <c r="B7" s="415" t="s">
        <v>1</v>
      </c>
      <c r="C7" s="415" t="s">
        <v>554</v>
      </c>
      <c r="D7" s="414" t="s">
        <v>555</v>
      </c>
      <c r="E7" s="414" t="s">
        <v>18</v>
      </c>
      <c r="F7" s="414" t="s">
        <v>556</v>
      </c>
      <c r="G7" s="412" t="s">
        <v>22</v>
      </c>
      <c r="H7" s="412"/>
      <c r="I7" s="412"/>
      <c r="J7" s="412"/>
      <c r="K7" s="412"/>
      <c r="L7" s="412"/>
      <c r="M7" s="412"/>
      <c r="N7" s="412"/>
      <c r="O7" s="412"/>
      <c r="P7" s="413" t="s">
        <v>557</v>
      </c>
    </row>
    <row r="8" spans="1:16" ht="12.75">
      <c r="A8" s="415"/>
      <c r="B8" s="415"/>
      <c r="C8" s="415"/>
      <c r="D8" s="414"/>
      <c r="E8" s="414"/>
      <c r="F8" s="414"/>
      <c r="G8" s="414" t="s">
        <v>558</v>
      </c>
      <c r="H8" s="412" t="s">
        <v>10</v>
      </c>
      <c r="I8" s="412"/>
      <c r="J8" s="412"/>
      <c r="K8" s="412"/>
      <c r="L8" s="412"/>
      <c r="M8" s="413" t="s">
        <v>559</v>
      </c>
      <c r="N8" s="413" t="s">
        <v>560</v>
      </c>
      <c r="O8" s="410" t="s">
        <v>561</v>
      </c>
      <c r="P8" s="413"/>
    </row>
    <row r="9" spans="1:16" ht="12.75">
      <c r="A9" s="415"/>
      <c r="B9" s="415"/>
      <c r="C9" s="415"/>
      <c r="D9" s="414"/>
      <c r="E9" s="414"/>
      <c r="F9" s="414"/>
      <c r="G9" s="414"/>
      <c r="H9" s="414" t="s">
        <v>562</v>
      </c>
      <c r="I9" s="414" t="s">
        <v>563</v>
      </c>
      <c r="J9" s="414" t="s">
        <v>564</v>
      </c>
      <c r="K9" s="414"/>
      <c r="L9" s="410" t="s">
        <v>565</v>
      </c>
      <c r="M9" s="413"/>
      <c r="N9" s="413"/>
      <c r="O9" s="410"/>
      <c r="P9" s="413"/>
    </row>
    <row r="10" spans="1:16" ht="12.75">
      <c r="A10" s="415"/>
      <c r="B10" s="415"/>
      <c r="C10" s="415"/>
      <c r="D10" s="414"/>
      <c r="E10" s="414"/>
      <c r="F10" s="414"/>
      <c r="G10" s="414"/>
      <c r="H10" s="414"/>
      <c r="I10" s="414"/>
      <c r="J10" s="414"/>
      <c r="K10" s="414"/>
      <c r="L10" s="410"/>
      <c r="M10" s="413"/>
      <c r="N10" s="413"/>
      <c r="O10" s="410"/>
      <c r="P10" s="413"/>
    </row>
    <row r="11" spans="1:16" ht="12.75">
      <c r="A11" s="415"/>
      <c r="B11" s="415"/>
      <c r="C11" s="415"/>
      <c r="D11" s="414"/>
      <c r="E11" s="414"/>
      <c r="F11" s="414"/>
      <c r="G11" s="250"/>
      <c r="H11" s="414"/>
      <c r="I11" s="414"/>
      <c r="J11" s="414"/>
      <c r="K11" s="414"/>
      <c r="L11" s="410"/>
      <c r="M11" s="413"/>
      <c r="N11" s="413"/>
      <c r="O11" s="250"/>
      <c r="P11" s="413"/>
    </row>
    <row r="12" spans="1:16" ht="12.75">
      <c r="A12" s="251">
        <v>1</v>
      </c>
      <c r="B12" s="252">
        <v>2</v>
      </c>
      <c r="C12" s="252">
        <v>3</v>
      </c>
      <c r="D12" s="253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411">
        <v>10</v>
      </c>
      <c r="K12" s="411"/>
      <c r="L12" s="252">
        <v>11</v>
      </c>
      <c r="M12" s="252">
        <v>12</v>
      </c>
      <c r="N12" s="252">
        <v>13</v>
      </c>
      <c r="O12" s="252">
        <v>14</v>
      </c>
      <c r="P12" s="252">
        <v>15</v>
      </c>
    </row>
    <row r="13" spans="1:16" ht="12.75">
      <c r="A13" s="387" t="s">
        <v>6</v>
      </c>
      <c r="B13" s="388">
        <v>600</v>
      </c>
      <c r="C13" s="388">
        <v>60004</v>
      </c>
      <c r="D13" s="397" t="s">
        <v>566</v>
      </c>
      <c r="E13" s="403">
        <f>SUM(F13,G13,M13)</f>
        <v>3415000</v>
      </c>
      <c r="F13" s="403">
        <v>2200000</v>
      </c>
      <c r="G13" s="403">
        <v>1215000</v>
      </c>
      <c r="H13" s="403"/>
      <c r="I13" s="403">
        <v>1215000</v>
      </c>
      <c r="J13" s="257" t="s">
        <v>567</v>
      </c>
      <c r="K13" s="258"/>
      <c r="L13" s="403"/>
      <c r="M13" s="403"/>
      <c r="N13" s="403"/>
      <c r="O13" s="403"/>
      <c r="P13" s="403"/>
    </row>
    <row r="14" spans="1:16" ht="12.75">
      <c r="A14" s="387"/>
      <c r="B14" s="388"/>
      <c r="C14" s="388"/>
      <c r="D14" s="397"/>
      <c r="E14" s="403"/>
      <c r="F14" s="403"/>
      <c r="G14" s="403"/>
      <c r="H14" s="403"/>
      <c r="I14" s="403"/>
      <c r="J14" s="259" t="s">
        <v>568</v>
      </c>
      <c r="K14" s="260"/>
      <c r="L14" s="403"/>
      <c r="M14" s="403"/>
      <c r="N14" s="403"/>
      <c r="O14" s="403"/>
      <c r="P14" s="403"/>
    </row>
    <row r="15" spans="1:16" ht="12.75">
      <c r="A15" s="387"/>
      <c r="B15" s="388"/>
      <c r="C15" s="388"/>
      <c r="D15" s="397"/>
      <c r="E15" s="403"/>
      <c r="F15" s="403"/>
      <c r="G15" s="403"/>
      <c r="H15" s="403"/>
      <c r="I15" s="403"/>
      <c r="J15" s="259" t="s">
        <v>569</v>
      </c>
      <c r="K15" s="260"/>
      <c r="L15" s="403"/>
      <c r="M15" s="403"/>
      <c r="N15" s="403"/>
      <c r="O15" s="403"/>
      <c r="P15" s="403"/>
    </row>
    <row r="16" spans="1:16" ht="12.75">
      <c r="A16" s="387"/>
      <c r="B16" s="388"/>
      <c r="C16" s="388"/>
      <c r="D16" s="397"/>
      <c r="E16" s="403"/>
      <c r="F16" s="403"/>
      <c r="G16" s="403"/>
      <c r="H16" s="403"/>
      <c r="I16" s="403"/>
      <c r="J16" s="261" t="s">
        <v>570</v>
      </c>
      <c r="K16" s="262"/>
      <c r="L16" s="403"/>
      <c r="M16" s="403"/>
      <c r="N16" s="403"/>
      <c r="O16" s="403"/>
      <c r="P16" s="403"/>
    </row>
    <row r="17" spans="1:16" ht="12.75">
      <c r="A17" s="254" t="s">
        <v>7</v>
      </c>
      <c r="B17" s="400" t="s">
        <v>571</v>
      </c>
      <c r="C17" s="400"/>
      <c r="D17" s="400"/>
      <c r="E17" s="263">
        <f>SUM(E13)</f>
        <v>3415000</v>
      </c>
      <c r="F17" s="263">
        <f>SUM(F13)</f>
        <v>2200000</v>
      </c>
      <c r="G17" s="263">
        <f>SUM(G13)</f>
        <v>1215000</v>
      </c>
      <c r="H17" s="263"/>
      <c r="I17" s="263">
        <f>SUM(I13)</f>
        <v>1215000</v>
      </c>
      <c r="J17" s="401"/>
      <c r="K17" s="401"/>
      <c r="L17" s="263"/>
      <c r="M17" s="263"/>
      <c r="N17" s="263"/>
      <c r="O17" s="263"/>
      <c r="P17" s="263"/>
    </row>
    <row r="18" spans="1:16" ht="12.75">
      <c r="A18" s="387" t="s">
        <v>8</v>
      </c>
      <c r="B18" s="388">
        <v>600</v>
      </c>
      <c r="C18" s="388">
        <v>60016</v>
      </c>
      <c r="D18" s="409" t="s">
        <v>572</v>
      </c>
      <c r="E18" s="398">
        <f>SUM(F18,G18,M18)</f>
        <v>6343547</v>
      </c>
      <c r="F18" s="398">
        <v>4809357</v>
      </c>
      <c r="G18" s="398">
        <f>SUM(I18,K20)</f>
        <v>1534190</v>
      </c>
      <c r="H18" s="398"/>
      <c r="I18" s="398">
        <v>613676</v>
      </c>
      <c r="J18" s="266" t="s">
        <v>567</v>
      </c>
      <c r="K18" s="267"/>
      <c r="L18" s="398"/>
      <c r="M18" s="398"/>
      <c r="N18" s="398"/>
      <c r="O18" s="398"/>
      <c r="P18" s="408"/>
    </row>
    <row r="19" spans="1:16" ht="12.75">
      <c r="A19" s="387"/>
      <c r="B19" s="388"/>
      <c r="C19" s="388"/>
      <c r="D19" s="409"/>
      <c r="E19" s="398"/>
      <c r="F19" s="398"/>
      <c r="G19" s="398"/>
      <c r="H19" s="398"/>
      <c r="I19" s="398"/>
      <c r="J19" s="268" t="s">
        <v>568</v>
      </c>
      <c r="K19" s="269"/>
      <c r="L19" s="398"/>
      <c r="M19" s="398"/>
      <c r="N19" s="398"/>
      <c r="O19" s="398"/>
      <c r="P19" s="408"/>
    </row>
    <row r="20" spans="1:16" ht="12.75">
      <c r="A20" s="387"/>
      <c r="B20" s="388"/>
      <c r="C20" s="388"/>
      <c r="D20" s="409"/>
      <c r="E20" s="398"/>
      <c r="F20" s="398"/>
      <c r="G20" s="398"/>
      <c r="H20" s="398"/>
      <c r="I20" s="398"/>
      <c r="J20" s="268" t="s">
        <v>569</v>
      </c>
      <c r="K20" s="269">
        <v>920514</v>
      </c>
      <c r="L20" s="398"/>
      <c r="M20" s="398"/>
      <c r="N20" s="398"/>
      <c r="O20" s="398"/>
      <c r="P20" s="408"/>
    </row>
    <row r="21" spans="1:16" ht="12.75">
      <c r="A21" s="387"/>
      <c r="B21" s="388"/>
      <c r="C21" s="388"/>
      <c r="D21" s="409"/>
      <c r="E21" s="398"/>
      <c r="F21" s="398"/>
      <c r="G21" s="398"/>
      <c r="H21" s="398"/>
      <c r="I21" s="398"/>
      <c r="J21" s="270" t="s">
        <v>570</v>
      </c>
      <c r="K21" s="271"/>
      <c r="L21" s="398"/>
      <c r="M21" s="398"/>
      <c r="N21" s="398"/>
      <c r="O21" s="398"/>
      <c r="P21" s="408"/>
    </row>
    <row r="22" spans="1:16" ht="12.75">
      <c r="A22" s="387" t="s">
        <v>0</v>
      </c>
      <c r="B22" s="388">
        <v>600</v>
      </c>
      <c r="C22" s="388">
        <v>60016</v>
      </c>
      <c r="D22" s="382" t="s">
        <v>573</v>
      </c>
      <c r="E22" s="398">
        <f>SUM(F22,G22,M22,N22)</f>
        <v>6729215</v>
      </c>
      <c r="F22" s="398">
        <v>4092457</v>
      </c>
      <c r="G22" s="398">
        <f>SUM(I22,K24)</f>
        <v>2636758</v>
      </c>
      <c r="H22" s="398"/>
      <c r="I22" s="398">
        <v>1054703</v>
      </c>
      <c r="J22" s="266" t="s">
        <v>567</v>
      </c>
      <c r="K22" s="267"/>
      <c r="L22" s="398"/>
      <c r="M22" s="398"/>
      <c r="N22" s="398"/>
      <c r="O22" s="398"/>
      <c r="P22" s="408"/>
    </row>
    <row r="23" spans="1:16" ht="12.75">
      <c r="A23" s="387"/>
      <c r="B23" s="388"/>
      <c r="C23" s="388"/>
      <c r="D23" s="382"/>
      <c r="E23" s="398"/>
      <c r="F23" s="398"/>
      <c r="G23" s="398"/>
      <c r="H23" s="398"/>
      <c r="I23" s="398"/>
      <c r="J23" s="268" t="s">
        <v>568</v>
      </c>
      <c r="K23" s="269"/>
      <c r="L23" s="398"/>
      <c r="M23" s="398"/>
      <c r="N23" s="398"/>
      <c r="O23" s="398"/>
      <c r="P23" s="408"/>
    </row>
    <row r="24" spans="1:16" ht="12.75">
      <c r="A24" s="387"/>
      <c r="B24" s="388"/>
      <c r="C24" s="388"/>
      <c r="D24" s="382"/>
      <c r="E24" s="398"/>
      <c r="F24" s="398"/>
      <c r="G24" s="398"/>
      <c r="H24" s="398"/>
      <c r="I24" s="398"/>
      <c r="J24" s="268" t="s">
        <v>569</v>
      </c>
      <c r="K24" s="269">
        <v>1582055</v>
      </c>
      <c r="L24" s="398"/>
      <c r="M24" s="398"/>
      <c r="N24" s="398"/>
      <c r="O24" s="398"/>
      <c r="P24" s="408"/>
    </row>
    <row r="25" spans="1:16" ht="12.75">
      <c r="A25" s="387"/>
      <c r="B25" s="388"/>
      <c r="C25" s="388"/>
      <c r="D25" s="382"/>
      <c r="E25" s="398"/>
      <c r="F25" s="398"/>
      <c r="G25" s="398"/>
      <c r="H25" s="398"/>
      <c r="I25" s="398"/>
      <c r="J25" s="270" t="s">
        <v>570</v>
      </c>
      <c r="K25" s="271"/>
      <c r="L25" s="398"/>
      <c r="M25" s="398"/>
      <c r="N25" s="398"/>
      <c r="O25" s="398"/>
      <c r="P25" s="408"/>
    </row>
    <row r="26" spans="1:16" ht="12.75">
      <c r="A26" s="387" t="s">
        <v>196</v>
      </c>
      <c r="B26" s="388">
        <v>600</v>
      </c>
      <c r="C26" s="388">
        <v>60016</v>
      </c>
      <c r="D26" s="382" t="s">
        <v>574</v>
      </c>
      <c r="E26" s="398">
        <f>SUM(F26,G26,M26,N26)</f>
        <v>3485420</v>
      </c>
      <c r="F26" s="398">
        <v>116720</v>
      </c>
      <c r="G26" s="398">
        <f>SUM(I26,K28)</f>
        <v>600000</v>
      </c>
      <c r="H26" s="398"/>
      <c r="I26" s="398">
        <v>600000</v>
      </c>
      <c r="J26" s="266" t="s">
        <v>567</v>
      </c>
      <c r="K26" s="267"/>
      <c r="L26" s="398"/>
      <c r="M26" s="398">
        <v>2768700</v>
      </c>
      <c r="N26" s="398"/>
      <c r="O26" s="398"/>
      <c r="P26" s="388"/>
    </row>
    <row r="27" spans="1:16" ht="12.75">
      <c r="A27" s="387"/>
      <c r="B27" s="388"/>
      <c r="C27" s="388"/>
      <c r="D27" s="382"/>
      <c r="E27" s="398"/>
      <c r="F27" s="398"/>
      <c r="G27" s="398"/>
      <c r="H27" s="398"/>
      <c r="I27" s="398"/>
      <c r="J27" s="268" t="s">
        <v>568</v>
      </c>
      <c r="K27" s="269"/>
      <c r="L27" s="398"/>
      <c r="M27" s="398"/>
      <c r="N27" s="398"/>
      <c r="O27" s="398"/>
      <c r="P27" s="388"/>
    </row>
    <row r="28" spans="1:16" ht="12.75">
      <c r="A28" s="387"/>
      <c r="B28" s="388"/>
      <c r="C28" s="388"/>
      <c r="D28" s="382"/>
      <c r="E28" s="398"/>
      <c r="F28" s="398"/>
      <c r="G28" s="398"/>
      <c r="H28" s="398"/>
      <c r="I28" s="398"/>
      <c r="J28" s="268" t="s">
        <v>569</v>
      </c>
      <c r="K28" s="269"/>
      <c r="L28" s="398"/>
      <c r="M28" s="398"/>
      <c r="N28" s="398"/>
      <c r="O28" s="398"/>
      <c r="P28" s="388"/>
    </row>
    <row r="29" spans="1:16" ht="12.75">
      <c r="A29" s="387"/>
      <c r="B29" s="388"/>
      <c r="C29" s="388"/>
      <c r="D29" s="382"/>
      <c r="E29" s="398"/>
      <c r="F29" s="398"/>
      <c r="G29" s="398"/>
      <c r="H29" s="398"/>
      <c r="I29" s="398"/>
      <c r="J29" s="270" t="s">
        <v>570</v>
      </c>
      <c r="K29" s="271"/>
      <c r="L29" s="398"/>
      <c r="M29" s="398"/>
      <c r="N29" s="398"/>
      <c r="O29" s="398"/>
      <c r="P29" s="388"/>
    </row>
    <row r="30" spans="1:16" ht="12.75">
      <c r="A30" s="387" t="s">
        <v>210</v>
      </c>
      <c r="B30" s="388">
        <v>600</v>
      </c>
      <c r="C30" s="388">
        <v>60016</v>
      </c>
      <c r="D30" s="382" t="s">
        <v>575</v>
      </c>
      <c r="E30" s="398">
        <f>SUM(F30,G30,M30)</f>
        <v>1764600</v>
      </c>
      <c r="F30" s="398">
        <v>564600</v>
      </c>
      <c r="G30" s="398">
        <v>500000</v>
      </c>
      <c r="H30" s="398"/>
      <c r="I30" s="398">
        <v>500000</v>
      </c>
      <c r="J30" s="266" t="s">
        <v>567</v>
      </c>
      <c r="K30" s="267"/>
      <c r="L30" s="398"/>
      <c r="M30" s="398">
        <v>700000</v>
      </c>
      <c r="N30" s="398"/>
      <c r="O30" s="398"/>
      <c r="P30" s="388"/>
    </row>
    <row r="31" spans="1:16" ht="12.75">
      <c r="A31" s="387"/>
      <c r="B31" s="388"/>
      <c r="C31" s="388"/>
      <c r="D31" s="382"/>
      <c r="E31" s="398"/>
      <c r="F31" s="398"/>
      <c r="G31" s="398"/>
      <c r="H31" s="398"/>
      <c r="I31" s="398"/>
      <c r="J31" s="268" t="s">
        <v>568</v>
      </c>
      <c r="K31" s="269"/>
      <c r="L31" s="398"/>
      <c r="M31" s="398"/>
      <c r="N31" s="398"/>
      <c r="O31" s="398"/>
      <c r="P31" s="388"/>
    </row>
    <row r="32" spans="1:16" ht="12.75">
      <c r="A32" s="387"/>
      <c r="B32" s="388"/>
      <c r="C32" s="388"/>
      <c r="D32" s="382"/>
      <c r="E32" s="398"/>
      <c r="F32" s="398"/>
      <c r="G32" s="398"/>
      <c r="H32" s="398"/>
      <c r="I32" s="398"/>
      <c r="J32" s="268" t="s">
        <v>569</v>
      </c>
      <c r="K32" s="269"/>
      <c r="L32" s="398"/>
      <c r="M32" s="398"/>
      <c r="N32" s="398"/>
      <c r="O32" s="398"/>
      <c r="P32" s="388"/>
    </row>
    <row r="33" spans="1:16" ht="12.75">
      <c r="A33" s="387"/>
      <c r="B33" s="388"/>
      <c r="C33" s="388"/>
      <c r="D33" s="382"/>
      <c r="E33" s="398"/>
      <c r="F33" s="398"/>
      <c r="G33" s="398"/>
      <c r="H33" s="398"/>
      <c r="I33" s="398"/>
      <c r="J33" s="270" t="s">
        <v>570</v>
      </c>
      <c r="K33" s="271"/>
      <c r="L33" s="398"/>
      <c r="M33" s="398"/>
      <c r="N33" s="398"/>
      <c r="O33" s="398"/>
      <c r="P33" s="388"/>
    </row>
    <row r="34" spans="1:16" ht="12.75">
      <c r="A34" s="387" t="s">
        <v>213</v>
      </c>
      <c r="B34" s="388">
        <v>600</v>
      </c>
      <c r="C34" s="388">
        <v>60016</v>
      </c>
      <c r="D34" s="407" t="s">
        <v>576</v>
      </c>
      <c r="E34" s="398">
        <f>SUM(F34,G34,M34)</f>
        <v>1195800</v>
      </c>
      <c r="F34" s="398">
        <v>225000</v>
      </c>
      <c r="G34" s="398">
        <v>465800</v>
      </c>
      <c r="H34" s="398"/>
      <c r="I34" s="398">
        <v>465800</v>
      </c>
      <c r="J34" s="266" t="s">
        <v>567</v>
      </c>
      <c r="K34" s="267"/>
      <c r="L34" s="398"/>
      <c r="M34" s="398">
        <v>505000</v>
      </c>
      <c r="N34" s="398"/>
      <c r="O34" s="398"/>
      <c r="P34" s="388"/>
    </row>
    <row r="35" spans="1:16" ht="12.75">
      <c r="A35" s="387"/>
      <c r="B35" s="388"/>
      <c r="C35" s="388"/>
      <c r="D35" s="407"/>
      <c r="E35" s="398"/>
      <c r="F35" s="398"/>
      <c r="G35" s="398"/>
      <c r="H35" s="398"/>
      <c r="I35" s="398"/>
      <c r="J35" s="268" t="s">
        <v>568</v>
      </c>
      <c r="K35" s="269"/>
      <c r="L35" s="398"/>
      <c r="M35" s="398"/>
      <c r="N35" s="398"/>
      <c r="O35" s="398"/>
      <c r="P35" s="388"/>
    </row>
    <row r="36" spans="1:16" ht="12.75">
      <c r="A36" s="387"/>
      <c r="B36" s="388"/>
      <c r="C36" s="388"/>
      <c r="D36" s="407"/>
      <c r="E36" s="398"/>
      <c r="F36" s="398"/>
      <c r="G36" s="398"/>
      <c r="H36" s="398"/>
      <c r="I36" s="398"/>
      <c r="J36" s="268" t="s">
        <v>569</v>
      </c>
      <c r="K36" s="269"/>
      <c r="L36" s="398"/>
      <c r="M36" s="398"/>
      <c r="N36" s="398"/>
      <c r="O36" s="398"/>
      <c r="P36" s="388"/>
    </row>
    <row r="37" spans="1:16" ht="12.75">
      <c r="A37" s="387"/>
      <c r="B37" s="388"/>
      <c r="C37" s="388"/>
      <c r="D37" s="407"/>
      <c r="E37" s="398"/>
      <c r="F37" s="398"/>
      <c r="G37" s="398"/>
      <c r="H37" s="398"/>
      <c r="I37" s="398"/>
      <c r="J37" s="270" t="s">
        <v>570</v>
      </c>
      <c r="K37" s="271"/>
      <c r="L37" s="398"/>
      <c r="M37" s="398"/>
      <c r="N37" s="398"/>
      <c r="O37" s="398"/>
      <c r="P37" s="388"/>
    </row>
    <row r="38" spans="1:16" ht="12.75">
      <c r="A38" s="387" t="s">
        <v>216</v>
      </c>
      <c r="B38" s="388">
        <v>600</v>
      </c>
      <c r="C38" s="388">
        <v>60016</v>
      </c>
      <c r="D38" s="382" t="s">
        <v>577</v>
      </c>
      <c r="E38" s="398">
        <f>SUM(F38,G38,M38)</f>
        <v>720000</v>
      </c>
      <c r="F38" s="398"/>
      <c r="G38" s="398">
        <v>70000</v>
      </c>
      <c r="H38" s="398"/>
      <c r="I38" s="398">
        <v>70000</v>
      </c>
      <c r="J38" s="266" t="s">
        <v>567</v>
      </c>
      <c r="K38" s="267"/>
      <c r="L38" s="398"/>
      <c r="M38" s="398">
        <v>650000</v>
      </c>
      <c r="N38" s="398"/>
      <c r="O38" s="398"/>
      <c r="P38" s="388"/>
    </row>
    <row r="39" spans="1:16" ht="12.75">
      <c r="A39" s="387"/>
      <c r="B39" s="388"/>
      <c r="C39" s="388"/>
      <c r="D39" s="382"/>
      <c r="E39" s="398"/>
      <c r="F39" s="398"/>
      <c r="G39" s="398"/>
      <c r="H39" s="398"/>
      <c r="I39" s="398"/>
      <c r="J39" s="268" t="s">
        <v>568</v>
      </c>
      <c r="K39" s="269"/>
      <c r="L39" s="398"/>
      <c r="M39" s="398"/>
      <c r="N39" s="398"/>
      <c r="O39" s="398"/>
      <c r="P39" s="388"/>
    </row>
    <row r="40" spans="1:16" ht="12.75">
      <c r="A40" s="387"/>
      <c r="B40" s="388"/>
      <c r="C40" s="388"/>
      <c r="D40" s="382"/>
      <c r="E40" s="398"/>
      <c r="F40" s="398"/>
      <c r="G40" s="398"/>
      <c r="H40" s="398"/>
      <c r="I40" s="398"/>
      <c r="J40" s="268" t="s">
        <v>569</v>
      </c>
      <c r="K40" s="269"/>
      <c r="L40" s="398"/>
      <c r="M40" s="398"/>
      <c r="N40" s="398"/>
      <c r="O40" s="398"/>
      <c r="P40" s="388"/>
    </row>
    <row r="41" spans="1:16" ht="12.75">
      <c r="A41" s="387"/>
      <c r="B41" s="388"/>
      <c r="C41" s="388"/>
      <c r="D41" s="382"/>
      <c r="E41" s="398"/>
      <c r="F41" s="398"/>
      <c r="G41" s="398"/>
      <c r="H41" s="398"/>
      <c r="I41" s="398"/>
      <c r="J41" s="270" t="s">
        <v>570</v>
      </c>
      <c r="K41" s="271"/>
      <c r="L41" s="398"/>
      <c r="M41" s="398"/>
      <c r="N41" s="398"/>
      <c r="O41" s="398"/>
      <c r="P41" s="388"/>
    </row>
    <row r="42" spans="1:16" ht="12.75">
      <c r="A42" s="387" t="s">
        <v>219</v>
      </c>
      <c r="B42" s="388">
        <v>600</v>
      </c>
      <c r="C42" s="388">
        <v>60016</v>
      </c>
      <c r="D42" s="382" t="s">
        <v>578</v>
      </c>
      <c r="E42" s="398">
        <f>SUM(F42,G42,M42)</f>
        <v>3596990</v>
      </c>
      <c r="F42" s="398">
        <v>96990</v>
      </c>
      <c r="G42" s="398">
        <v>900000</v>
      </c>
      <c r="H42" s="398"/>
      <c r="I42" s="398">
        <v>900000</v>
      </c>
      <c r="J42" s="266" t="s">
        <v>567</v>
      </c>
      <c r="K42" s="267"/>
      <c r="L42" s="398"/>
      <c r="M42" s="398">
        <v>2600000</v>
      </c>
      <c r="N42" s="398"/>
      <c r="O42" s="398"/>
      <c r="P42" s="388"/>
    </row>
    <row r="43" spans="1:16" ht="12.75">
      <c r="A43" s="387"/>
      <c r="B43" s="388"/>
      <c r="C43" s="388"/>
      <c r="D43" s="382"/>
      <c r="E43" s="398"/>
      <c r="F43" s="398"/>
      <c r="G43" s="398"/>
      <c r="H43" s="398"/>
      <c r="I43" s="398"/>
      <c r="J43" s="268" t="s">
        <v>568</v>
      </c>
      <c r="K43" s="269"/>
      <c r="L43" s="398"/>
      <c r="M43" s="398"/>
      <c r="N43" s="398"/>
      <c r="O43" s="398"/>
      <c r="P43" s="388"/>
    </row>
    <row r="44" spans="1:16" ht="12.75">
      <c r="A44" s="387"/>
      <c r="B44" s="388"/>
      <c r="C44" s="388"/>
      <c r="D44" s="382"/>
      <c r="E44" s="398"/>
      <c r="F44" s="398"/>
      <c r="G44" s="398"/>
      <c r="H44" s="398"/>
      <c r="I44" s="398"/>
      <c r="J44" s="268" t="s">
        <v>569</v>
      </c>
      <c r="K44" s="269"/>
      <c r="L44" s="398"/>
      <c r="M44" s="398"/>
      <c r="N44" s="398"/>
      <c r="O44" s="398"/>
      <c r="P44" s="388"/>
    </row>
    <row r="45" spans="1:16" ht="12.75">
      <c r="A45" s="387"/>
      <c r="B45" s="388"/>
      <c r="C45" s="388"/>
      <c r="D45" s="382"/>
      <c r="E45" s="398"/>
      <c r="F45" s="398"/>
      <c r="G45" s="398"/>
      <c r="H45" s="398"/>
      <c r="I45" s="398"/>
      <c r="J45" s="270" t="s">
        <v>570</v>
      </c>
      <c r="K45" s="271"/>
      <c r="L45" s="398"/>
      <c r="M45" s="398"/>
      <c r="N45" s="398"/>
      <c r="O45" s="398"/>
      <c r="P45" s="388"/>
    </row>
    <row r="46" spans="1:16" ht="12.75">
      <c r="A46" s="387" t="s">
        <v>222</v>
      </c>
      <c r="B46" s="388">
        <v>600</v>
      </c>
      <c r="C46" s="388">
        <v>60016</v>
      </c>
      <c r="D46" s="382" t="s">
        <v>579</v>
      </c>
      <c r="E46" s="398">
        <f>SUM(F46,G46,M46)</f>
        <v>1556120</v>
      </c>
      <c r="F46" s="398">
        <v>56120</v>
      </c>
      <c r="G46" s="398">
        <v>1500000</v>
      </c>
      <c r="H46" s="398"/>
      <c r="I46" s="398">
        <v>1500000</v>
      </c>
      <c r="J46" s="266" t="s">
        <v>567</v>
      </c>
      <c r="K46" s="267"/>
      <c r="L46" s="398"/>
      <c r="M46" s="398"/>
      <c r="N46" s="398"/>
      <c r="O46" s="398"/>
      <c r="P46" s="388"/>
    </row>
    <row r="47" spans="1:16" ht="12.75">
      <c r="A47" s="387"/>
      <c r="B47" s="388"/>
      <c r="C47" s="388"/>
      <c r="D47" s="382"/>
      <c r="E47" s="398"/>
      <c r="F47" s="398"/>
      <c r="G47" s="398"/>
      <c r="H47" s="398"/>
      <c r="I47" s="398"/>
      <c r="J47" s="268" t="s">
        <v>568</v>
      </c>
      <c r="K47" s="269"/>
      <c r="L47" s="398"/>
      <c r="M47" s="398"/>
      <c r="N47" s="398"/>
      <c r="O47" s="398"/>
      <c r="P47" s="388"/>
    </row>
    <row r="48" spans="1:16" ht="12.75">
      <c r="A48" s="387"/>
      <c r="B48" s="388"/>
      <c r="C48" s="388"/>
      <c r="D48" s="382"/>
      <c r="E48" s="398"/>
      <c r="F48" s="398"/>
      <c r="G48" s="398"/>
      <c r="H48" s="398"/>
      <c r="I48" s="398"/>
      <c r="J48" s="268" t="s">
        <v>569</v>
      </c>
      <c r="K48" s="269"/>
      <c r="L48" s="398"/>
      <c r="M48" s="398"/>
      <c r="N48" s="398"/>
      <c r="O48" s="398"/>
      <c r="P48" s="388"/>
    </row>
    <row r="49" spans="1:16" ht="12.75">
      <c r="A49" s="387"/>
      <c r="B49" s="388"/>
      <c r="C49" s="388"/>
      <c r="D49" s="382"/>
      <c r="E49" s="398"/>
      <c r="F49" s="398"/>
      <c r="G49" s="398"/>
      <c r="H49" s="398"/>
      <c r="I49" s="398"/>
      <c r="J49" s="256" t="s">
        <v>570</v>
      </c>
      <c r="K49" s="272"/>
      <c r="L49" s="398"/>
      <c r="M49" s="398"/>
      <c r="N49" s="398"/>
      <c r="O49" s="398"/>
      <c r="P49" s="388"/>
    </row>
    <row r="50" spans="1:16" ht="12.75">
      <c r="A50" s="387" t="s">
        <v>580</v>
      </c>
      <c r="B50" s="388">
        <v>600</v>
      </c>
      <c r="C50" s="388">
        <v>60016</v>
      </c>
      <c r="D50" s="382" t="s">
        <v>581</v>
      </c>
      <c r="E50" s="398">
        <f>SUM(F50,G50,M50)</f>
        <v>481110</v>
      </c>
      <c r="F50" s="398">
        <v>31110</v>
      </c>
      <c r="G50" s="398">
        <v>450000</v>
      </c>
      <c r="H50" s="398"/>
      <c r="I50" s="398">
        <v>450000</v>
      </c>
      <c r="J50" s="273" t="s">
        <v>567</v>
      </c>
      <c r="K50" s="274"/>
      <c r="L50" s="398"/>
      <c r="M50" s="398"/>
      <c r="N50" s="398"/>
      <c r="O50" s="398"/>
      <c r="P50" s="384"/>
    </row>
    <row r="51" spans="1:16" ht="12.75">
      <c r="A51" s="387"/>
      <c r="B51" s="388"/>
      <c r="C51" s="388"/>
      <c r="D51" s="382"/>
      <c r="E51" s="398"/>
      <c r="F51" s="398"/>
      <c r="G51" s="398"/>
      <c r="H51" s="398"/>
      <c r="I51" s="398"/>
      <c r="J51" s="270" t="s">
        <v>568</v>
      </c>
      <c r="K51" s="271"/>
      <c r="L51" s="398"/>
      <c r="M51" s="398"/>
      <c r="N51" s="398"/>
      <c r="O51" s="398"/>
      <c r="P51" s="384"/>
    </row>
    <row r="52" spans="1:16" ht="12.75">
      <c r="A52" s="387"/>
      <c r="B52" s="388"/>
      <c r="C52" s="388"/>
      <c r="D52" s="382"/>
      <c r="E52" s="398"/>
      <c r="F52" s="398"/>
      <c r="G52" s="398"/>
      <c r="H52" s="398"/>
      <c r="I52" s="398"/>
      <c r="J52" s="270" t="s">
        <v>569</v>
      </c>
      <c r="K52" s="271"/>
      <c r="L52" s="398"/>
      <c r="M52" s="398"/>
      <c r="N52" s="398"/>
      <c r="O52" s="398"/>
      <c r="P52" s="384"/>
    </row>
    <row r="53" spans="1:16" ht="12.75">
      <c r="A53" s="387"/>
      <c r="B53" s="388"/>
      <c r="C53" s="388"/>
      <c r="D53" s="382"/>
      <c r="E53" s="398"/>
      <c r="F53" s="398"/>
      <c r="G53" s="398"/>
      <c r="H53" s="398"/>
      <c r="I53" s="398"/>
      <c r="J53" s="276" t="s">
        <v>570</v>
      </c>
      <c r="K53" s="277"/>
      <c r="L53" s="398"/>
      <c r="M53" s="398"/>
      <c r="N53" s="398"/>
      <c r="O53" s="398"/>
      <c r="P53" s="384"/>
    </row>
    <row r="54" spans="1:16" ht="12.75">
      <c r="A54" s="387" t="s">
        <v>582</v>
      </c>
      <c r="B54" s="388">
        <v>600</v>
      </c>
      <c r="C54" s="388">
        <v>60016</v>
      </c>
      <c r="D54" s="382" t="s">
        <v>583</v>
      </c>
      <c r="E54" s="398">
        <f>SUM(F54,G54,M54)</f>
        <v>3077100</v>
      </c>
      <c r="F54" s="398">
        <v>77100</v>
      </c>
      <c r="G54" s="398">
        <v>800000</v>
      </c>
      <c r="H54" s="398"/>
      <c r="I54" s="398">
        <v>800000</v>
      </c>
      <c r="J54" s="278" t="s">
        <v>567</v>
      </c>
      <c r="K54" s="279"/>
      <c r="L54" s="398"/>
      <c r="M54" s="398">
        <v>2200000</v>
      </c>
      <c r="N54" s="398"/>
      <c r="O54" s="398"/>
      <c r="P54" s="384"/>
    </row>
    <row r="55" spans="1:16" ht="12.75">
      <c r="A55" s="387"/>
      <c r="B55" s="388"/>
      <c r="C55" s="388"/>
      <c r="D55" s="382"/>
      <c r="E55" s="398"/>
      <c r="F55" s="398"/>
      <c r="G55" s="398"/>
      <c r="H55" s="398"/>
      <c r="I55" s="398"/>
      <c r="J55" s="270" t="s">
        <v>568</v>
      </c>
      <c r="K55" s="271"/>
      <c r="L55" s="398"/>
      <c r="M55" s="398"/>
      <c r="N55" s="398"/>
      <c r="O55" s="398"/>
      <c r="P55" s="384"/>
    </row>
    <row r="56" spans="1:16" ht="12.75">
      <c r="A56" s="387"/>
      <c r="B56" s="388"/>
      <c r="C56" s="388"/>
      <c r="D56" s="382"/>
      <c r="E56" s="398"/>
      <c r="F56" s="398"/>
      <c r="G56" s="398"/>
      <c r="H56" s="398"/>
      <c r="I56" s="398"/>
      <c r="J56" s="270" t="s">
        <v>569</v>
      </c>
      <c r="K56" s="271"/>
      <c r="L56" s="398"/>
      <c r="M56" s="398"/>
      <c r="N56" s="398"/>
      <c r="O56" s="398"/>
      <c r="P56" s="384"/>
    </row>
    <row r="57" spans="1:16" ht="12.75">
      <c r="A57" s="387"/>
      <c r="B57" s="388"/>
      <c r="C57" s="388"/>
      <c r="D57" s="382"/>
      <c r="E57" s="398"/>
      <c r="F57" s="398"/>
      <c r="G57" s="398"/>
      <c r="H57" s="398"/>
      <c r="I57" s="398"/>
      <c r="J57" s="276" t="s">
        <v>570</v>
      </c>
      <c r="K57" s="277"/>
      <c r="L57" s="398"/>
      <c r="M57" s="398"/>
      <c r="N57" s="398"/>
      <c r="O57" s="398"/>
      <c r="P57" s="384"/>
    </row>
    <row r="58" spans="1:16" ht="12.75">
      <c r="A58" s="387" t="s">
        <v>584</v>
      </c>
      <c r="B58" s="388">
        <v>600</v>
      </c>
      <c r="C58" s="388">
        <v>60016</v>
      </c>
      <c r="D58" s="382" t="s">
        <v>585</v>
      </c>
      <c r="E58" s="398">
        <f>SUM(F58,G58,M58)</f>
        <v>1851400</v>
      </c>
      <c r="F58" s="398">
        <v>51400</v>
      </c>
      <c r="G58" s="398">
        <v>800000</v>
      </c>
      <c r="H58" s="398"/>
      <c r="I58" s="398">
        <v>800000</v>
      </c>
      <c r="J58" s="278" t="s">
        <v>567</v>
      </c>
      <c r="K58" s="279"/>
      <c r="L58" s="398"/>
      <c r="M58" s="398">
        <v>1000000</v>
      </c>
      <c r="N58" s="398"/>
      <c r="O58" s="398"/>
      <c r="P58" s="384"/>
    </row>
    <row r="59" spans="1:16" ht="12.75">
      <c r="A59" s="387"/>
      <c r="B59" s="388"/>
      <c r="C59" s="388"/>
      <c r="D59" s="382"/>
      <c r="E59" s="398"/>
      <c r="F59" s="398"/>
      <c r="G59" s="398"/>
      <c r="H59" s="398"/>
      <c r="I59" s="398"/>
      <c r="J59" s="270" t="s">
        <v>568</v>
      </c>
      <c r="K59" s="271"/>
      <c r="L59" s="398"/>
      <c r="M59" s="398"/>
      <c r="N59" s="398"/>
      <c r="O59" s="398"/>
      <c r="P59" s="384"/>
    </row>
    <row r="60" spans="1:16" ht="12.75">
      <c r="A60" s="387"/>
      <c r="B60" s="388"/>
      <c r="C60" s="388"/>
      <c r="D60" s="382"/>
      <c r="E60" s="398"/>
      <c r="F60" s="398"/>
      <c r="G60" s="398"/>
      <c r="H60" s="398"/>
      <c r="I60" s="398"/>
      <c r="J60" s="270" t="s">
        <v>569</v>
      </c>
      <c r="K60" s="271"/>
      <c r="L60" s="398"/>
      <c r="M60" s="398"/>
      <c r="N60" s="398"/>
      <c r="O60" s="398"/>
      <c r="P60" s="384"/>
    </row>
    <row r="61" spans="1:16" ht="12.75">
      <c r="A61" s="387"/>
      <c r="B61" s="388"/>
      <c r="C61" s="388"/>
      <c r="D61" s="382"/>
      <c r="E61" s="398"/>
      <c r="F61" s="398"/>
      <c r="G61" s="398"/>
      <c r="H61" s="398"/>
      <c r="I61" s="398"/>
      <c r="J61" s="276" t="s">
        <v>570</v>
      </c>
      <c r="K61" s="277"/>
      <c r="L61" s="398"/>
      <c r="M61" s="398"/>
      <c r="N61" s="398"/>
      <c r="O61" s="398"/>
      <c r="P61" s="384"/>
    </row>
    <row r="62" spans="1:16" ht="12.75">
      <c r="A62" s="387" t="s">
        <v>586</v>
      </c>
      <c r="B62" s="388">
        <v>600</v>
      </c>
      <c r="C62" s="388">
        <v>60016</v>
      </c>
      <c r="D62" s="382" t="s">
        <v>587</v>
      </c>
      <c r="E62" s="398">
        <f>SUM(F62,G62,M62)</f>
        <v>1065880</v>
      </c>
      <c r="F62" s="398">
        <v>65880</v>
      </c>
      <c r="G62" s="398">
        <v>1000000</v>
      </c>
      <c r="H62" s="398"/>
      <c r="I62" s="398">
        <v>1000000</v>
      </c>
      <c r="J62" s="270" t="s">
        <v>567</v>
      </c>
      <c r="K62" s="271"/>
      <c r="L62" s="398"/>
      <c r="M62" s="398"/>
      <c r="N62" s="398"/>
      <c r="O62" s="398"/>
      <c r="P62" s="384"/>
    </row>
    <row r="63" spans="1:16" ht="12.75">
      <c r="A63" s="387"/>
      <c r="B63" s="388"/>
      <c r="C63" s="388"/>
      <c r="D63" s="382"/>
      <c r="E63" s="398"/>
      <c r="F63" s="398"/>
      <c r="G63" s="398"/>
      <c r="H63" s="398"/>
      <c r="I63" s="398"/>
      <c r="J63" s="270" t="s">
        <v>568</v>
      </c>
      <c r="K63" s="271"/>
      <c r="L63" s="398"/>
      <c r="M63" s="398"/>
      <c r="N63" s="398"/>
      <c r="O63" s="398"/>
      <c r="P63" s="384"/>
    </row>
    <row r="64" spans="1:16" ht="12.75">
      <c r="A64" s="387"/>
      <c r="B64" s="388"/>
      <c r="C64" s="388"/>
      <c r="D64" s="382"/>
      <c r="E64" s="398"/>
      <c r="F64" s="398"/>
      <c r="G64" s="398"/>
      <c r="H64" s="398"/>
      <c r="I64" s="398"/>
      <c r="J64" s="270" t="s">
        <v>569</v>
      </c>
      <c r="K64" s="271"/>
      <c r="L64" s="398"/>
      <c r="M64" s="398"/>
      <c r="N64" s="398"/>
      <c r="O64" s="398"/>
      <c r="P64" s="384"/>
    </row>
    <row r="65" spans="1:16" ht="12.75">
      <c r="A65" s="387"/>
      <c r="B65" s="388"/>
      <c r="C65" s="388"/>
      <c r="D65" s="382"/>
      <c r="E65" s="398"/>
      <c r="F65" s="398"/>
      <c r="G65" s="398"/>
      <c r="H65" s="398"/>
      <c r="I65" s="398"/>
      <c r="J65" s="280" t="s">
        <v>570</v>
      </c>
      <c r="K65" s="272"/>
      <c r="L65" s="398"/>
      <c r="M65" s="398"/>
      <c r="N65" s="398"/>
      <c r="O65" s="398"/>
      <c r="P65" s="384"/>
    </row>
    <row r="66" spans="1:16" ht="12.75">
      <c r="A66" s="387" t="s">
        <v>588</v>
      </c>
      <c r="B66" s="388">
        <v>600</v>
      </c>
      <c r="C66" s="388">
        <v>60016</v>
      </c>
      <c r="D66" s="382" t="s">
        <v>589</v>
      </c>
      <c r="E66" s="398">
        <f>SUM(F66,G66,M66,N66)</f>
        <v>5646400</v>
      </c>
      <c r="F66" s="398">
        <v>146400</v>
      </c>
      <c r="G66" s="398">
        <v>200000</v>
      </c>
      <c r="H66" s="398"/>
      <c r="I66" s="398">
        <v>200000</v>
      </c>
      <c r="J66" s="273" t="s">
        <v>567</v>
      </c>
      <c r="K66" s="274"/>
      <c r="L66" s="398"/>
      <c r="M66" s="398">
        <v>5300000</v>
      </c>
      <c r="N66" s="398"/>
      <c r="O66" s="398"/>
      <c r="P66" s="384"/>
    </row>
    <row r="67" spans="1:16" ht="12.75">
      <c r="A67" s="387"/>
      <c r="B67" s="388"/>
      <c r="C67" s="388"/>
      <c r="D67" s="382"/>
      <c r="E67" s="398"/>
      <c r="F67" s="398"/>
      <c r="G67" s="398"/>
      <c r="H67" s="398"/>
      <c r="I67" s="398"/>
      <c r="J67" s="270" t="s">
        <v>568</v>
      </c>
      <c r="K67" s="271"/>
      <c r="L67" s="398"/>
      <c r="M67" s="398"/>
      <c r="N67" s="398"/>
      <c r="O67" s="398"/>
      <c r="P67" s="384"/>
    </row>
    <row r="68" spans="1:16" ht="12.75">
      <c r="A68" s="387"/>
      <c r="B68" s="388"/>
      <c r="C68" s="388"/>
      <c r="D68" s="382"/>
      <c r="E68" s="398"/>
      <c r="F68" s="398"/>
      <c r="G68" s="398"/>
      <c r="H68" s="398"/>
      <c r="I68" s="398"/>
      <c r="J68" s="270" t="s">
        <v>569</v>
      </c>
      <c r="K68" s="271"/>
      <c r="L68" s="398"/>
      <c r="M68" s="398"/>
      <c r="N68" s="398"/>
      <c r="O68" s="398"/>
      <c r="P68" s="384"/>
    </row>
    <row r="69" spans="1:16" ht="12.75">
      <c r="A69" s="387"/>
      <c r="B69" s="388"/>
      <c r="C69" s="388"/>
      <c r="D69" s="382"/>
      <c r="E69" s="398"/>
      <c r="F69" s="398"/>
      <c r="G69" s="398"/>
      <c r="H69" s="398"/>
      <c r="I69" s="398"/>
      <c r="J69" s="270" t="s">
        <v>570</v>
      </c>
      <c r="K69" s="271"/>
      <c r="L69" s="398"/>
      <c r="M69" s="398"/>
      <c r="N69" s="398"/>
      <c r="O69" s="398"/>
      <c r="P69" s="384"/>
    </row>
    <row r="70" spans="1:16" ht="12.75">
      <c r="A70" s="387" t="s">
        <v>590</v>
      </c>
      <c r="B70" s="388">
        <v>600</v>
      </c>
      <c r="C70" s="388">
        <v>60016</v>
      </c>
      <c r="D70" s="382" t="s">
        <v>591</v>
      </c>
      <c r="E70" s="398">
        <f>SUM(F70,G70,M70)</f>
        <v>2379000</v>
      </c>
      <c r="F70" s="398">
        <v>61000</v>
      </c>
      <c r="G70" s="398">
        <f>SUM(I70,K71)</f>
        <v>68000</v>
      </c>
      <c r="H70" s="398"/>
      <c r="I70" s="398">
        <v>68000</v>
      </c>
      <c r="J70" s="273" t="s">
        <v>567</v>
      </c>
      <c r="K70" s="274"/>
      <c r="L70" s="398"/>
      <c r="M70" s="398">
        <v>2250000</v>
      </c>
      <c r="N70" s="398"/>
      <c r="O70" s="398"/>
      <c r="P70" s="384"/>
    </row>
    <row r="71" spans="1:16" ht="12.75">
      <c r="A71" s="387"/>
      <c r="B71" s="388"/>
      <c r="C71" s="388"/>
      <c r="D71" s="382"/>
      <c r="E71" s="398"/>
      <c r="F71" s="398"/>
      <c r="G71" s="398"/>
      <c r="H71" s="398"/>
      <c r="I71" s="398"/>
      <c r="J71" s="270" t="s">
        <v>568</v>
      </c>
      <c r="K71" s="271"/>
      <c r="L71" s="398"/>
      <c r="M71" s="398"/>
      <c r="N71" s="398"/>
      <c r="O71" s="398"/>
      <c r="P71" s="384"/>
    </row>
    <row r="72" spans="1:16" ht="12.75">
      <c r="A72" s="387"/>
      <c r="B72" s="388"/>
      <c r="C72" s="388"/>
      <c r="D72" s="382"/>
      <c r="E72" s="398"/>
      <c r="F72" s="398"/>
      <c r="G72" s="398"/>
      <c r="H72" s="398"/>
      <c r="I72" s="398"/>
      <c r="J72" s="270" t="s">
        <v>569</v>
      </c>
      <c r="K72" s="271"/>
      <c r="L72" s="398"/>
      <c r="M72" s="398"/>
      <c r="N72" s="398"/>
      <c r="O72" s="398"/>
      <c r="P72" s="384"/>
    </row>
    <row r="73" spans="1:16" ht="12.75">
      <c r="A73" s="387"/>
      <c r="B73" s="388"/>
      <c r="C73" s="388"/>
      <c r="D73" s="382"/>
      <c r="E73" s="398"/>
      <c r="F73" s="398"/>
      <c r="G73" s="398"/>
      <c r="H73" s="398"/>
      <c r="I73" s="398"/>
      <c r="J73" s="270" t="s">
        <v>570</v>
      </c>
      <c r="K73" s="271"/>
      <c r="L73" s="398"/>
      <c r="M73" s="398"/>
      <c r="N73" s="398"/>
      <c r="O73" s="398"/>
      <c r="P73" s="384"/>
    </row>
    <row r="74" spans="1:16" ht="12.75">
      <c r="A74" s="387" t="s">
        <v>592</v>
      </c>
      <c r="B74" s="388">
        <v>600</v>
      </c>
      <c r="C74" s="388">
        <v>60016</v>
      </c>
      <c r="D74" s="382" t="s">
        <v>593</v>
      </c>
      <c r="E74" s="398">
        <f>SUM(F74,G74,M74,N74,O74)</f>
        <v>8263070</v>
      </c>
      <c r="F74" s="398">
        <v>263070</v>
      </c>
      <c r="G74" s="398">
        <v>1000000</v>
      </c>
      <c r="H74" s="398"/>
      <c r="I74" s="398">
        <v>1000000</v>
      </c>
      <c r="J74" s="273" t="s">
        <v>567</v>
      </c>
      <c r="K74" s="274"/>
      <c r="L74" s="398"/>
      <c r="M74" s="398">
        <v>2000000</v>
      </c>
      <c r="N74" s="398">
        <v>2000000</v>
      </c>
      <c r="O74" s="398">
        <v>3000000</v>
      </c>
      <c r="P74" s="384"/>
    </row>
    <row r="75" spans="1:16" ht="12.75">
      <c r="A75" s="387"/>
      <c r="B75" s="388"/>
      <c r="C75" s="388"/>
      <c r="D75" s="382"/>
      <c r="E75" s="398"/>
      <c r="F75" s="398"/>
      <c r="G75" s="398"/>
      <c r="H75" s="398"/>
      <c r="I75" s="398"/>
      <c r="J75" s="270" t="s">
        <v>568</v>
      </c>
      <c r="K75" s="271"/>
      <c r="L75" s="398"/>
      <c r="M75" s="398"/>
      <c r="N75" s="398"/>
      <c r="O75" s="398"/>
      <c r="P75" s="384"/>
    </row>
    <row r="76" spans="1:16" ht="12.75">
      <c r="A76" s="387"/>
      <c r="B76" s="388"/>
      <c r="C76" s="388"/>
      <c r="D76" s="382"/>
      <c r="E76" s="398"/>
      <c r="F76" s="398"/>
      <c r="G76" s="398"/>
      <c r="H76" s="398"/>
      <c r="I76" s="398"/>
      <c r="J76" s="270" t="s">
        <v>569</v>
      </c>
      <c r="K76" s="271"/>
      <c r="L76" s="398"/>
      <c r="M76" s="398"/>
      <c r="N76" s="398"/>
      <c r="O76" s="398"/>
      <c r="P76" s="384"/>
    </row>
    <row r="77" spans="1:16" ht="12.75">
      <c r="A77" s="387"/>
      <c r="B77" s="388"/>
      <c r="C77" s="388"/>
      <c r="D77" s="382"/>
      <c r="E77" s="398"/>
      <c r="F77" s="398"/>
      <c r="G77" s="398"/>
      <c r="H77" s="398"/>
      <c r="I77" s="398"/>
      <c r="J77" s="270" t="s">
        <v>570</v>
      </c>
      <c r="K77" s="271"/>
      <c r="L77" s="398"/>
      <c r="M77" s="398"/>
      <c r="N77" s="398"/>
      <c r="O77" s="398"/>
      <c r="P77" s="384"/>
    </row>
    <row r="78" spans="1:16" ht="12.75">
      <c r="A78" s="387" t="s">
        <v>594</v>
      </c>
      <c r="B78" s="388">
        <v>600</v>
      </c>
      <c r="C78" s="388">
        <v>60016</v>
      </c>
      <c r="D78" s="382" t="s">
        <v>595</v>
      </c>
      <c r="E78" s="398">
        <f>SUM(G78,M78,N78)</f>
        <v>400000</v>
      </c>
      <c r="F78" s="398"/>
      <c r="G78" s="398">
        <v>50000</v>
      </c>
      <c r="H78" s="398"/>
      <c r="I78" s="398">
        <v>50000</v>
      </c>
      <c r="J78" s="273" t="s">
        <v>567</v>
      </c>
      <c r="K78" s="274"/>
      <c r="L78" s="398"/>
      <c r="M78" s="398">
        <v>350000</v>
      </c>
      <c r="N78" s="398"/>
      <c r="O78" s="398"/>
      <c r="P78" s="384"/>
    </row>
    <row r="79" spans="1:16" ht="12.75">
      <c r="A79" s="387"/>
      <c r="B79" s="388"/>
      <c r="C79" s="388"/>
      <c r="D79" s="382"/>
      <c r="E79" s="398"/>
      <c r="F79" s="398"/>
      <c r="G79" s="398"/>
      <c r="H79" s="398"/>
      <c r="I79" s="398"/>
      <c r="J79" s="270" t="s">
        <v>568</v>
      </c>
      <c r="K79" s="271"/>
      <c r="L79" s="398"/>
      <c r="M79" s="398"/>
      <c r="N79" s="398"/>
      <c r="O79" s="398"/>
      <c r="P79" s="384"/>
    </row>
    <row r="80" spans="1:16" ht="12.75">
      <c r="A80" s="387"/>
      <c r="B80" s="388"/>
      <c r="C80" s="388"/>
      <c r="D80" s="382"/>
      <c r="E80" s="398"/>
      <c r="F80" s="398"/>
      <c r="G80" s="398"/>
      <c r="H80" s="398"/>
      <c r="I80" s="398"/>
      <c r="J80" s="270" t="s">
        <v>569</v>
      </c>
      <c r="K80" s="271"/>
      <c r="L80" s="398"/>
      <c r="M80" s="398"/>
      <c r="N80" s="398"/>
      <c r="O80" s="398"/>
      <c r="P80" s="384"/>
    </row>
    <row r="81" spans="1:16" ht="12.75">
      <c r="A81" s="387"/>
      <c r="B81" s="388"/>
      <c r="C81" s="388"/>
      <c r="D81" s="382"/>
      <c r="E81" s="398"/>
      <c r="F81" s="398"/>
      <c r="G81" s="398"/>
      <c r="H81" s="398"/>
      <c r="I81" s="398"/>
      <c r="J81" s="270" t="s">
        <v>570</v>
      </c>
      <c r="K81" s="271"/>
      <c r="L81" s="398"/>
      <c r="M81" s="398"/>
      <c r="N81" s="398"/>
      <c r="O81" s="398"/>
      <c r="P81" s="384"/>
    </row>
    <row r="82" spans="1:16" ht="12.75">
      <c r="A82" s="387" t="s">
        <v>596</v>
      </c>
      <c r="B82" s="388">
        <v>600</v>
      </c>
      <c r="C82" s="388">
        <v>60016</v>
      </c>
      <c r="D82" s="382" t="s">
        <v>597</v>
      </c>
      <c r="E82" s="398">
        <f>SUM(G82,M82)</f>
        <v>1550000</v>
      </c>
      <c r="F82" s="398"/>
      <c r="G82" s="398">
        <v>150000</v>
      </c>
      <c r="H82" s="398"/>
      <c r="I82" s="398">
        <v>150000</v>
      </c>
      <c r="J82" s="273" t="s">
        <v>567</v>
      </c>
      <c r="K82" s="274"/>
      <c r="L82" s="398"/>
      <c r="M82" s="398">
        <v>1400000</v>
      </c>
      <c r="N82" s="398"/>
      <c r="O82" s="398"/>
      <c r="P82" s="384"/>
    </row>
    <row r="83" spans="1:16" ht="12.75">
      <c r="A83" s="387"/>
      <c r="B83" s="388"/>
      <c r="C83" s="388"/>
      <c r="D83" s="382"/>
      <c r="E83" s="398"/>
      <c r="F83" s="398"/>
      <c r="G83" s="398"/>
      <c r="H83" s="398"/>
      <c r="I83" s="398"/>
      <c r="J83" s="270" t="s">
        <v>568</v>
      </c>
      <c r="K83" s="271"/>
      <c r="L83" s="398"/>
      <c r="M83" s="398"/>
      <c r="N83" s="398"/>
      <c r="O83" s="398"/>
      <c r="P83" s="384"/>
    </row>
    <row r="84" spans="1:16" ht="12.75">
      <c r="A84" s="387"/>
      <c r="B84" s="388"/>
      <c r="C84" s="388"/>
      <c r="D84" s="382"/>
      <c r="E84" s="398"/>
      <c r="F84" s="398"/>
      <c r="G84" s="398"/>
      <c r="H84" s="398"/>
      <c r="I84" s="398"/>
      <c r="J84" s="270" t="s">
        <v>569</v>
      </c>
      <c r="K84" s="271"/>
      <c r="L84" s="398"/>
      <c r="M84" s="398"/>
      <c r="N84" s="398"/>
      <c r="O84" s="398"/>
      <c r="P84" s="384"/>
    </row>
    <row r="85" spans="1:16" ht="12.75">
      <c r="A85" s="387"/>
      <c r="B85" s="388"/>
      <c r="C85" s="388"/>
      <c r="D85" s="382"/>
      <c r="E85" s="398"/>
      <c r="F85" s="398"/>
      <c r="G85" s="398"/>
      <c r="H85" s="398"/>
      <c r="I85" s="398"/>
      <c r="J85" s="270" t="s">
        <v>570</v>
      </c>
      <c r="K85" s="271"/>
      <c r="L85" s="398"/>
      <c r="M85" s="398"/>
      <c r="N85" s="398"/>
      <c r="O85" s="398"/>
      <c r="P85" s="384"/>
    </row>
    <row r="86" spans="1:16" ht="12.75">
      <c r="A86" s="387" t="s">
        <v>598</v>
      </c>
      <c r="B86" s="388">
        <v>600</v>
      </c>
      <c r="C86" s="388">
        <v>60016</v>
      </c>
      <c r="D86" s="382" t="s">
        <v>599</v>
      </c>
      <c r="E86" s="398">
        <f>SUM(F86,G86,M86)</f>
        <v>963420</v>
      </c>
      <c r="F86" s="398">
        <v>13420</v>
      </c>
      <c r="G86" s="398">
        <v>650000</v>
      </c>
      <c r="H86" s="398"/>
      <c r="I86" s="398">
        <v>650000</v>
      </c>
      <c r="J86" s="273" t="s">
        <v>567</v>
      </c>
      <c r="K86" s="274"/>
      <c r="L86" s="398"/>
      <c r="M86" s="398">
        <v>300000</v>
      </c>
      <c r="N86" s="398"/>
      <c r="O86" s="398"/>
      <c r="P86" s="384"/>
    </row>
    <row r="87" spans="1:16" ht="12.75">
      <c r="A87" s="387"/>
      <c r="B87" s="388"/>
      <c r="C87" s="388"/>
      <c r="D87" s="382"/>
      <c r="E87" s="398"/>
      <c r="F87" s="398"/>
      <c r="G87" s="398"/>
      <c r="H87" s="398"/>
      <c r="I87" s="398"/>
      <c r="J87" s="270" t="s">
        <v>568</v>
      </c>
      <c r="K87" s="271"/>
      <c r="L87" s="398"/>
      <c r="M87" s="398"/>
      <c r="N87" s="398"/>
      <c r="O87" s="398"/>
      <c r="P87" s="384"/>
    </row>
    <row r="88" spans="1:16" ht="12.75">
      <c r="A88" s="387"/>
      <c r="B88" s="388"/>
      <c r="C88" s="388"/>
      <c r="D88" s="382"/>
      <c r="E88" s="398"/>
      <c r="F88" s="398"/>
      <c r="G88" s="398"/>
      <c r="H88" s="398"/>
      <c r="I88" s="398"/>
      <c r="J88" s="270" t="s">
        <v>569</v>
      </c>
      <c r="K88" s="271"/>
      <c r="L88" s="398"/>
      <c r="M88" s="398"/>
      <c r="N88" s="398"/>
      <c r="O88" s="398"/>
      <c r="P88" s="384"/>
    </row>
    <row r="89" spans="1:16" ht="12.75">
      <c r="A89" s="387"/>
      <c r="B89" s="388"/>
      <c r="C89" s="388"/>
      <c r="D89" s="382"/>
      <c r="E89" s="398"/>
      <c r="F89" s="398"/>
      <c r="G89" s="398"/>
      <c r="H89" s="398"/>
      <c r="I89" s="398"/>
      <c r="J89" s="270" t="s">
        <v>570</v>
      </c>
      <c r="K89" s="271"/>
      <c r="L89" s="398"/>
      <c r="M89" s="398"/>
      <c r="N89" s="398"/>
      <c r="O89" s="398"/>
      <c r="P89" s="384"/>
    </row>
    <row r="90" spans="1:16" ht="12.75">
      <c r="A90" s="387" t="s">
        <v>600</v>
      </c>
      <c r="B90" s="388">
        <v>600</v>
      </c>
      <c r="C90" s="388">
        <v>60016</v>
      </c>
      <c r="D90" s="382" t="s">
        <v>601</v>
      </c>
      <c r="E90" s="398">
        <f>SUM(F90,G90,M90)</f>
        <v>717690</v>
      </c>
      <c r="F90" s="398">
        <v>17690</v>
      </c>
      <c r="G90" s="398">
        <v>100000</v>
      </c>
      <c r="H90" s="398"/>
      <c r="I90" s="398">
        <v>100000</v>
      </c>
      <c r="J90" s="278" t="s">
        <v>567</v>
      </c>
      <c r="K90" s="279"/>
      <c r="L90" s="398"/>
      <c r="M90" s="398">
        <v>600000</v>
      </c>
      <c r="N90" s="398"/>
      <c r="O90" s="398"/>
      <c r="P90" s="384"/>
    </row>
    <row r="91" spans="1:16" ht="12.75">
      <c r="A91" s="387"/>
      <c r="B91" s="388"/>
      <c r="C91" s="388"/>
      <c r="D91" s="382"/>
      <c r="E91" s="398"/>
      <c r="F91" s="398"/>
      <c r="G91" s="398"/>
      <c r="H91" s="398"/>
      <c r="I91" s="398"/>
      <c r="J91" s="270" t="s">
        <v>568</v>
      </c>
      <c r="K91" s="271"/>
      <c r="L91" s="398"/>
      <c r="M91" s="398"/>
      <c r="N91" s="398"/>
      <c r="O91" s="398"/>
      <c r="P91" s="384"/>
    </row>
    <row r="92" spans="1:16" ht="12.75">
      <c r="A92" s="387"/>
      <c r="B92" s="388"/>
      <c r="C92" s="388"/>
      <c r="D92" s="382"/>
      <c r="E92" s="398"/>
      <c r="F92" s="398"/>
      <c r="G92" s="398"/>
      <c r="H92" s="398"/>
      <c r="I92" s="398"/>
      <c r="J92" s="270" t="s">
        <v>569</v>
      </c>
      <c r="K92" s="271"/>
      <c r="L92" s="398"/>
      <c r="M92" s="398"/>
      <c r="N92" s="398"/>
      <c r="O92" s="398"/>
      <c r="P92" s="384"/>
    </row>
    <row r="93" spans="1:16" ht="12.75">
      <c r="A93" s="387"/>
      <c r="B93" s="388"/>
      <c r="C93" s="388"/>
      <c r="D93" s="382"/>
      <c r="E93" s="398"/>
      <c r="F93" s="398"/>
      <c r="G93" s="398"/>
      <c r="H93" s="398"/>
      <c r="I93" s="398"/>
      <c r="J93" s="270" t="s">
        <v>570</v>
      </c>
      <c r="K93" s="271"/>
      <c r="L93" s="398"/>
      <c r="M93" s="398"/>
      <c r="N93" s="398"/>
      <c r="O93" s="398"/>
      <c r="P93" s="384"/>
    </row>
    <row r="94" spans="1:16" ht="12.75">
      <c r="A94" s="387" t="s">
        <v>602</v>
      </c>
      <c r="B94" s="388">
        <v>600</v>
      </c>
      <c r="C94" s="388">
        <v>60016</v>
      </c>
      <c r="D94" s="382" t="s">
        <v>603</v>
      </c>
      <c r="E94" s="398">
        <f>SUM(F94,G94,M94)</f>
        <v>989764</v>
      </c>
      <c r="F94" s="398">
        <v>19764</v>
      </c>
      <c r="G94" s="398">
        <v>470000</v>
      </c>
      <c r="H94" s="398"/>
      <c r="I94" s="398">
        <v>470000</v>
      </c>
      <c r="J94" s="278" t="s">
        <v>567</v>
      </c>
      <c r="K94" s="279"/>
      <c r="L94" s="398"/>
      <c r="M94" s="398">
        <v>500000</v>
      </c>
      <c r="N94" s="398"/>
      <c r="O94" s="398"/>
      <c r="P94" s="384"/>
    </row>
    <row r="95" spans="1:16" ht="12.75">
      <c r="A95" s="387"/>
      <c r="B95" s="388"/>
      <c r="C95" s="388"/>
      <c r="D95" s="382"/>
      <c r="E95" s="398"/>
      <c r="F95" s="398"/>
      <c r="G95" s="398"/>
      <c r="H95" s="398"/>
      <c r="I95" s="398"/>
      <c r="J95" s="270" t="s">
        <v>568</v>
      </c>
      <c r="K95" s="271"/>
      <c r="L95" s="398"/>
      <c r="M95" s="398"/>
      <c r="N95" s="398"/>
      <c r="O95" s="398"/>
      <c r="P95" s="384"/>
    </row>
    <row r="96" spans="1:16" ht="12.75">
      <c r="A96" s="387"/>
      <c r="B96" s="388"/>
      <c r="C96" s="388"/>
      <c r="D96" s="382"/>
      <c r="E96" s="398"/>
      <c r="F96" s="398"/>
      <c r="G96" s="398"/>
      <c r="H96" s="398"/>
      <c r="I96" s="398"/>
      <c r="J96" s="270" t="s">
        <v>569</v>
      </c>
      <c r="K96" s="271"/>
      <c r="L96" s="398"/>
      <c r="M96" s="398"/>
      <c r="N96" s="398"/>
      <c r="O96" s="398"/>
      <c r="P96" s="384"/>
    </row>
    <row r="97" spans="1:16" ht="12.75">
      <c r="A97" s="387"/>
      <c r="B97" s="388"/>
      <c r="C97" s="388"/>
      <c r="D97" s="382"/>
      <c r="E97" s="398"/>
      <c r="F97" s="398"/>
      <c r="G97" s="398"/>
      <c r="H97" s="398"/>
      <c r="I97" s="398"/>
      <c r="J97" s="270" t="s">
        <v>570</v>
      </c>
      <c r="K97" s="271"/>
      <c r="L97" s="398"/>
      <c r="M97" s="398"/>
      <c r="N97" s="398"/>
      <c r="O97" s="398"/>
      <c r="P97" s="384"/>
    </row>
    <row r="98" spans="1:16" ht="12.75">
      <c r="A98" s="387" t="s">
        <v>604</v>
      </c>
      <c r="B98" s="388">
        <v>600</v>
      </c>
      <c r="C98" s="388">
        <v>60016</v>
      </c>
      <c r="D98" s="382" t="s">
        <v>605</v>
      </c>
      <c r="E98" s="398">
        <f>SUM(F98,G98)</f>
        <v>145000</v>
      </c>
      <c r="F98" s="398">
        <v>10000</v>
      </c>
      <c r="G98" s="398">
        <v>135000</v>
      </c>
      <c r="H98" s="398"/>
      <c r="I98" s="398">
        <v>135000</v>
      </c>
      <c r="J98" s="278" t="s">
        <v>567</v>
      </c>
      <c r="K98" s="279"/>
      <c r="L98" s="398"/>
      <c r="M98" s="398"/>
      <c r="N98" s="398"/>
      <c r="O98" s="398"/>
      <c r="P98" s="384"/>
    </row>
    <row r="99" spans="1:16" ht="12.75">
      <c r="A99" s="387"/>
      <c r="B99" s="388"/>
      <c r="C99" s="388"/>
      <c r="D99" s="382"/>
      <c r="E99" s="398"/>
      <c r="F99" s="398"/>
      <c r="G99" s="398"/>
      <c r="H99" s="398"/>
      <c r="I99" s="398"/>
      <c r="J99" s="270" t="s">
        <v>568</v>
      </c>
      <c r="K99" s="271"/>
      <c r="L99" s="398"/>
      <c r="M99" s="398"/>
      <c r="N99" s="398"/>
      <c r="O99" s="398"/>
      <c r="P99" s="384"/>
    </row>
    <row r="100" spans="1:16" ht="12.75">
      <c r="A100" s="387"/>
      <c r="B100" s="388"/>
      <c r="C100" s="388"/>
      <c r="D100" s="382"/>
      <c r="E100" s="398"/>
      <c r="F100" s="398"/>
      <c r="G100" s="398"/>
      <c r="H100" s="398"/>
      <c r="I100" s="398"/>
      <c r="J100" s="270" t="s">
        <v>569</v>
      </c>
      <c r="K100" s="271"/>
      <c r="L100" s="398"/>
      <c r="M100" s="398"/>
      <c r="N100" s="398"/>
      <c r="O100" s="398"/>
      <c r="P100" s="384"/>
    </row>
    <row r="101" spans="1:16" ht="12.75">
      <c r="A101" s="387"/>
      <c r="B101" s="388"/>
      <c r="C101" s="388"/>
      <c r="D101" s="382"/>
      <c r="E101" s="398"/>
      <c r="F101" s="398"/>
      <c r="G101" s="398"/>
      <c r="H101" s="398"/>
      <c r="I101" s="398"/>
      <c r="J101" s="270" t="s">
        <v>570</v>
      </c>
      <c r="K101" s="271"/>
      <c r="L101" s="398"/>
      <c r="M101" s="398"/>
      <c r="N101" s="398"/>
      <c r="O101" s="398"/>
      <c r="P101" s="384"/>
    </row>
    <row r="102" spans="1:16" ht="12.75">
      <c r="A102" s="387" t="s">
        <v>606</v>
      </c>
      <c r="B102" s="388">
        <v>600</v>
      </c>
      <c r="C102" s="388">
        <v>60016</v>
      </c>
      <c r="D102" s="405" t="s">
        <v>607</v>
      </c>
      <c r="E102" s="406">
        <f>SUM(F102,G102)</f>
        <v>3700000</v>
      </c>
      <c r="F102" s="398"/>
      <c r="G102" s="398">
        <f>SUM(I102,K102)</f>
        <v>3700000</v>
      </c>
      <c r="H102" s="398"/>
      <c r="I102" s="398">
        <v>1850000</v>
      </c>
      <c r="J102" s="273" t="s">
        <v>567</v>
      </c>
      <c r="K102" s="274">
        <v>1850000</v>
      </c>
      <c r="L102" s="398"/>
      <c r="M102" s="398"/>
      <c r="N102" s="398"/>
      <c r="O102" s="398"/>
      <c r="P102" s="384"/>
    </row>
    <row r="103" spans="1:16" ht="12.75">
      <c r="A103" s="387"/>
      <c r="B103" s="388"/>
      <c r="C103" s="388"/>
      <c r="D103" s="405"/>
      <c r="E103" s="406"/>
      <c r="F103" s="398"/>
      <c r="G103" s="398"/>
      <c r="H103" s="398"/>
      <c r="I103" s="398"/>
      <c r="J103" s="270" t="s">
        <v>568</v>
      </c>
      <c r="K103" s="271"/>
      <c r="L103" s="398"/>
      <c r="M103" s="398"/>
      <c r="N103" s="398"/>
      <c r="O103" s="398"/>
      <c r="P103" s="384"/>
    </row>
    <row r="104" spans="1:16" ht="12.75">
      <c r="A104" s="387"/>
      <c r="B104" s="388"/>
      <c r="C104" s="388"/>
      <c r="D104" s="405"/>
      <c r="E104" s="406"/>
      <c r="F104" s="398"/>
      <c r="G104" s="398"/>
      <c r="H104" s="398"/>
      <c r="I104" s="398"/>
      <c r="J104" s="270" t="s">
        <v>569</v>
      </c>
      <c r="K104" s="271"/>
      <c r="L104" s="398"/>
      <c r="M104" s="398"/>
      <c r="N104" s="398"/>
      <c r="O104" s="398"/>
      <c r="P104" s="384"/>
    </row>
    <row r="105" spans="1:16" ht="12.75">
      <c r="A105" s="387"/>
      <c r="B105" s="388"/>
      <c r="C105" s="388"/>
      <c r="D105" s="405"/>
      <c r="E105" s="406"/>
      <c r="F105" s="398"/>
      <c r="G105" s="398"/>
      <c r="H105" s="398"/>
      <c r="I105" s="398"/>
      <c r="J105" s="270" t="s">
        <v>570</v>
      </c>
      <c r="K105" s="271"/>
      <c r="L105" s="398"/>
      <c r="M105" s="398"/>
      <c r="N105" s="398"/>
      <c r="O105" s="398"/>
      <c r="P105" s="384"/>
    </row>
    <row r="106" spans="1:16" ht="12.75">
      <c r="A106" s="387" t="s">
        <v>608</v>
      </c>
      <c r="B106" s="388">
        <v>600</v>
      </c>
      <c r="C106" s="384">
        <v>60016</v>
      </c>
      <c r="D106" s="382" t="s">
        <v>609</v>
      </c>
      <c r="E106" s="381">
        <f>SUM(F106,G106,M106)</f>
        <v>4527000</v>
      </c>
      <c r="F106" s="381">
        <v>1527000</v>
      </c>
      <c r="G106" s="381">
        <f>SUM(H106,I106)</f>
        <v>3000000</v>
      </c>
      <c r="H106" s="381"/>
      <c r="I106" s="381">
        <v>3000000</v>
      </c>
      <c r="J106" s="278" t="s">
        <v>567</v>
      </c>
      <c r="K106" s="279"/>
      <c r="L106" s="381"/>
      <c r="M106" s="381"/>
      <c r="N106" s="381"/>
      <c r="O106" s="381"/>
      <c r="P106" s="382"/>
    </row>
    <row r="107" spans="1:16" ht="12.75">
      <c r="A107" s="387"/>
      <c r="B107" s="388"/>
      <c r="C107" s="384"/>
      <c r="D107" s="382"/>
      <c r="E107" s="381"/>
      <c r="F107" s="381"/>
      <c r="G107" s="381"/>
      <c r="H107" s="381"/>
      <c r="I107" s="381"/>
      <c r="J107" s="268" t="s">
        <v>568</v>
      </c>
      <c r="K107" s="269"/>
      <c r="L107" s="381"/>
      <c r="M107" s="381"/>
      <c r="N107" s="381"/>
      <c r="O107" s="381"/>
      <c r="P107" s="382"/>
    </row>
    <row r="108" spans="1:16" ht="12.75">
      <c r="A108" s="387"/>
      <c r="B108" s="388"/>
      <c r="C108" s="384"/>
      <c r="D108" s="382"/>
      <c r="E108" s="381"/>
      <c r="F108" s="381"/>
      <c r="G108" s="381"/>
      <c r="H108" s="381"/>
      <c r="I108" s="381"/>
      <c r="J108" s="268" t="s">
        <v>569</v>
      </c>
      <c r="K108" s="269"/>
      <c r="L108" s="381"/>
      <c r="M108" s="381"/>
      <c r="N108" s="381"/>
      <c r="O108" s="381"/>
      <c r="P108" s="382"/>
    </row>
    <row r="109" spans="1:16" ht="12.75">
      <c r="A109" s="387"/>
      <c r="B109" s="388"/>
      <c r="C109" s="384"/>
      <c r="D109" s="382"/>
      <c r="E109" s="381"/>
      <c r="F109" s="381"/>
      <c r="G109" s="381"/>
      <c r="H109" s="381"/>
      <c r="I109" s="381"/>
      <c r="J109" s="280" t="s">
        <v>570</v>
      </c>
      <c r="K109" s="272"/>
      <c r="L109" s="381"/>
      <c r="M109" s="381"/>
      <c r="N109" s="381"/>
      <c r="O109" s="381"/>
      <c r="P109" s="382"/>
    </row>
    <row r="110" spans="1:16" ht="12.75">
      <c r="A110" s="254" t="s">
        <v>610</v>
      </c>
      <c r="B110" s="400" t="s">
        <v>611</v>
      </c>
      <c r="C110" s="400"/>
      <c r="D110" s="400"/>
      <c r="E110" s="281">
        <f>SUM(E18:E109)</f>
        <v>61148526</v>
      </c>
      <c r="F110" s="281">
        <f>SUM(F18:F109)</f>
        <v>12245078</v>
      </c>
      <c r="G110" s="281">
        <f>SUM(G18:G109)</f>
        <v>20779748</v>
      </c>
      <c r="H110" s="281"/>
      <c r="I110" s="282">
        <f>SUM(I18:I109)</f>
        <v>16427179</v>
      </c>
      <c r="J110" s="401">
        <f>SUM(K20,K24,K28,C71,K71,K102,K109)</f>
        <v>4352569</v>
      </c>
      <c r="K110" s="401"/>
      <c r="L110" s="265"/>
      <c r="M110" s="281">
        <f>SUM(M18:M109)</f>
        <v>23123700</v>
      </c>
      <c r="N110" s="281">
        <f>SUM(N18:N109)</f>
        <v>2000000</v>
      </c>
      <c r="O110" s="281">
        <f>SUM(O18:O109)</f>
        <v>3000000</v>
      </c>
      <c r="P110" s="283"/>
    </row>
    <row r="111" spans="1:16" ht="12.75">
      <c r="A111" s="387" t="s">
        <v>612</v>
      </c>
      <c r="B111" s="388">
        <v>900</v>
      </c>
      <c r="C111" s="388">
        <v>90001</v>
      </c>
      <c r="D111" s="397" t="s">
        <v>613</v>
      </c>
      <c r="E111" s="403">
        <f>SUM(F111,G111,M111)</f>
        <v>1068199</v>
      </c>
      <c r="F111" s="403">
        <v>733199</v>
      </c>
      <c r="G111" s="403">
        <f>SUM(H111,I111)</f>
        <v>335000</v>
      </c>
      <c r="H111" s="403"/>
      <c r="I111" s="402">
        <v>335000</v>
      </c>
      <c r="J111" s="257" t="s">
        <v>567</v>
      </c>
      <c r="K111" s="258"/>
      <c r="L111" s="403"/>
      <c r="M111" s="403"/>
      <c r="N111" s="403"/>
      <c r="O111" s="403"/>
      <c r="P111" s="404"/>
    </row>
    <row r="112" spans="1:16" ht="12.75">
      <c r="A112" s="387"/>
      <c r="B112" s="388"/>
      <c r="C112" s="388"/>
      <c r="D112" s="397"/>
      <c r="E112" s="403"/>
      <c r="F112" s="403"/>
      <c r="G112" s="403"/>
      <c r="H112" s="403"/>
      <c r="I112" s="402"/>
      <c r="J112" s="284" t="s">
        <v>568</v>
      </c>
      <c r="K112" s="285"/>
      <c r="L112" s="403"/>
      <c r="M112" s="403"/>
      <c r="N112" s="403"/>
      <c r="O112" s="403"/>
      <c r="P112" s="404"/>
    </row>
    <row r="113" spans="1:16" ht="12.75">
      <c r="A113" s="387"/>
      <c r="B113" s="388"/>
      <c r="C113" s="388"/>
      <c r="D113" s="397"/>
      <c r="E113" s="403"/>
      <c r="F113" s="403"/>
      <c r="G113" s="403"/>
      <c r="H113" s="403"/>
      <c r="I113" s="402"/>
      <c r="J113" s="284" t="s">
        <v>569</v>
      </c>
      <c r="K113" s="285"/>
      <c r="L113" s="403"/>
      <c r="M113" s="403"/>
      <c r="N113" s="403"/>
      <c r="O113" s="403"/>
      <c r="P113" s="404"/>
    </row>
    <row r="114" spans="1:16" ht="12.75">
      <c r="A114" s="387"/>
      <c r="B114" s="388"/>
      <c r="C114" s="388"/>
      <c r="D114" s="397"/>
      <c r="E114" s="403"/>
      <c r="F114" s="403"/>
      <c r="G114" s="403"/>
      <c r="H114" s="403"/>
      <c r="I114" s="402"/>
      <c r="J114" s="286" t="s">
        <v>570</v>
      </c>
      <c r="K114" s="287"/>
      <c r="L114" s="403"/>
      <c r="M114" s="403"/>
      <c r="N114" s="403"/>
      <c r="O114" s="403"/>
      <c r="P114" s="404"/>
    </row>
    <row r="115" spans="1:16" ht="12.75">
      <c r="A115" s="254" t="s">
        <v>614</v>
      </c>
      <c r="B115" s="400" t="s">
        <v>615</v>
      </c>
      <c r="C115" s="400"/>
      <c r="D115" s="400"/>
      <c r="E115" s="281">
        <f>SUM(E111)</f>
        <v>1068199</v>
      </c>
      <c r="F115" s="281">
        <f>SUM(F111)</f>
        <v>733199</v>
      </c>
      <c r="G115" s="281">
        <f>SUM(G111)</f>
        <v>335000</v>
      </c>
      <c r="H115" s="281"/>
      <c r="I115" s="282">
        <f>SUM(I111)</f>
        <v>335000</v>
      </c>
      <c r="J115" s="401"/>
      <c r="K115" s="401"/>
      <c r="L115" s="265"/>
      <c r="M115" s="281"/>
      <c r="N115" s="281"/>
      <c r="O115" s="281"/>
      <c r="P115" s="283"/>
    </row>
    <row r="116" spans="1:16" ht="12.75">
      <c r="A116" s="387" t="s">
        <v>616</v>
      </c>
      <c r="B116" s="388">
        <v>900</v>
      </c>
      <c r="C116" s="388">
        <v>90095</v>
      </c>
      <c r="D116" s="382" t="s">
        <v>617</v>
      </c>
      <c r="E116" s="398">
        <f>SUM(F116,G116,M116,N116,O116)</f>
        <v>5969146</v>
      </c>
      <c r="F116" s="398">
        <v>359146</v>
      </c>
      <c r="G116" s="398">
        <f>SUM(H116,I116)</f>
        <v>1870000</v>
      </c>
      <c r="H116" s="398"/>
      <c r="I116" s="399">
        <v>1870000</v>
      </c>
      <c r="J116" s="288" t="s">
        <v>567</v>
      </c>
      <c r="K116" s="289"/>
      <c r="L116" s="398"/>
      <c r="M116" s="398">
        <v>1870000</v>
      </c>
      <c r="N116" s="398">
        <v>1870000</v>
      </c>
      <c r="O116" s="398"/>
      <c r="P116" s="383"/>
    </row>
    <row r="117" spans="1:16" ht="12.75">
      <c r="A117" s="387"/>
      <c r="B117" s="388"/>
      <c r="C117" s="388"/>
      <c r="D117" s="382"/>
      <c r="E117" s="398"/>
      <c r="F117" s="398"/>
      <c r="G117" s="398"/>
      <c r="H117" s="398"/>
      <c r="I117" s="399"/>
      <c r="J117" s="284" t="s">
        <v>568</v>
      </c>
      <c r="K117" s="290"/>
      <c r="L117" s="398"/>
      <c r="M117" s="398"/>
      <c r="N117" s="398"/>
      <c r="O117" s="398"/>
      <c r="P117" s="383"/>
    </row>
    <row r="118" spans="1:16" ht="12.75">
      <c r="A118" s="387"/>
      <c r="B118" s="388"/>
      <c r="C118" s="388"/>
      <c r="D118" s="382"/>
      <c r="E118" s="398"/>
      <c r="F118" s="398"/>
      <c r="G118" s="398"/>
      <c r="H118" s="398"/>
      <c r="I118" s="399"/>
      <c r="J118" s="284" t="s">
        <v>569</v>
      </c>
      <c r="K118" s="290"/>
      <c r="L118" s="398"/>
      <c r="M118" s="398"/>
      <c r="N118" s="398"/>
      <c r="O118" s="398"/>
      <c r="P118" s="383"/>
    </row>
    <row r="119" spans="1:16" ht="12.75">
      <c r="A119" s="387"/>
      <c r="B119" s="388"/>
      <c r="C119" s="388"/>
      <c r="D119" s="382"/>
      <c r="E119" s="398"/>
      <c r="F119" s="398"/>
      <c r="G119" s="398"/>
      <c r="H119" s="398"/>
      <c r="I119" s="399"/>
      <c r="J119" s="286" t="s">
        <v>570</v>
      </c>
      <c r="K119" s="291"/>
      <c r="L119" s="398"/>
      <c r="M119" s="398"/>
      <c r="N119" s="398"/>
      <c r="O119" s="398"/>
      <c r="P119" s="383"/>
    </row>
    <row r="120" spans="1:16" ht="12.75">
      <c r="A120" s="387" t="s">
        <v>618</v>
      </c>
      <c r="B120" s="388">
        <v>900</v>
      </c>
      <c r="C120" s="388">
        <v>90095</v>
      </c>
      <c r="D120" s="382" t="s">
        <v>619</v>
      </c>
      <c r="E120" s="381">
        <f>SUM(F120,G120)</f>
        <v>5444630</v>
      </c>
      <c r="F120" s="381">
        <v>5440130</v>
      </c>
      <c r="G120" s="381">
        <f>SUM(I120,K122)</f>
        <v>4500</v>
      </c>
      <c r="H120" s="381"/>
      <c r="I120" s="381">
        <v>675</v>
      </c>
      <c r="J120" s="266" t="s">
        <v>567</v>
      </c>
      <c r="K120" s="267"/>
      <c r="L120" s="381"/>
      <c r="M120" s="381"/>
      <c r="N120" s="381"/>
      <c r="O120" s="381"/>
      <c r="P120" s="389"/>
    </row>
    <row r="121" spans="1:16" ht="12.75">
      <c r="A121" s="387"/>
      <c r="B121" s="388"/>
      <c r="C121" s="388"/>
      <c r="D121" s="382"/>
      <c r="E121" s="381"/>
      <c r="F121" s="381"/>
      <c r="G121" s="381"/>
      <c r="H121" s="381"/>
      <c r="I121" s="381"/>
      <c r="J121" s="268" t="s">
        <v>568</v>
      </c>
      <c r="K121" s="269"/>
      <c r="L121" s="381"/>
      <c r="M121" s="381"/>
      <c r="N121" s="381"/>
      <c r="O121" s="381"/>
      <c r="P121" s="389"/>
    </row>
    <row r="122" spans="1:16" ht="12.75">
      <c r="A122" s="387"/>
      <c r="B122" s="388"/>
      <c r="C122" s="388"/>
      <c r="D122" s="382"/>
      <c r="E122" s="381"/>
      <c r="F122" s="381"/>
      <c r="G122" s="381"/>
      <c r="H122" s="381"/>
      <c r="I122" s="381"/>
      <c r="J122" s="268" t="s">
        <v>569</v>
      </c>
      <c r="K122" s="269">
        <v>3825</v>
      </c>
      <c r="L122" s="381"/>
      <c r="M122" s="381"/>
      <c r="N122" s="381"/>
      <c r="O122" s="381"/>
      <c r="P122" s="389"/>
    </row>
    <row r="123" spans="1:16" ht="12.75">
      <c r="A123" s="387"/>
      <c r="B123" s="388"/>
      <c r="C123" s="388"/>
      <c r="D123" s="382"/>
      <c r="E123" s="381"/>
      <c r="F123" s="381"/>
      <c r="G123" s="381"/>
      <c r="H123" s="381"/>
      <c r="I123" s="381"/>
      <c r="J123" s="270" t="s">
        <v>570</v>
      </c>
      <c r="K123" s="271"/>
      <c r="L123" s="381"/>
      <c r="M123" s="381"/>
      <c r="N123" s="381"/>
      <c r="O123" s="381"/>
      <c r="P123" s="389"/>
    </row>
    <row r="124" spans="1:16" ht="12.75">
      <c r="A124" s="387" t="s">
        <v>620</v>
      </c>
      <c r="B124" s="388">
        <v>900</v>
      </c>
      <c r="C124" s="388">
        <v>90095</v>
      </c>
      <c r="D124" s="382" t="s">
        <v>621</v>
      </c>
      <c r="E124" s="381">
        <f>SUM(F124,G124,M124)</f>
        <v>2711417</v>
      </c>
      <c r="F124" s="381">
        <v>761417</v>
      </c>
      <c r="G124" s="381">
        <f>SUM(I124,K126)</f>
        <v>1950000</v>
      </c>
      <c r="H124" s="381"/>
      <c r="I124" s="381">
        <v>780000</v>
      </c>
      <c r="J124" s="266" t="s">
        <v>567</v>
      </c>
      <c r="K124" s="267"/>
      <c r="L124" s="381"/>
      <c r="M124" s="381"/>
      <c r="N124" s="381"/>
      <c r="O124" s="381"/>
      <c r="P124" s="389"/>
    </row>
    <row r="125" spans="1:16" ht="12.75">
      <c r="A125" s="387"/>
      <c r="B125" s="388"/>
      <c r="C125" s="388"/>
      <c r="D125" s="382"/>
      <c r="E125" s="381"/>
      <c r="F125" s="381"/>
      <c r="G125" s="381"/>
      <c r="H125" s="381"/>
      <c r="I125" s="381"/>
      <c r="J125" s="268" t="s">
        <v>568</v>
      </c>
      <c r="K125" s="269"/>
      <c r="L125" s="381"/>
      <c r="M125" s="381"/>
      <c r="N125" s="381"/>
      <c r="O125" s="381"/>
      <c r="P125" s="389"/>
    </row>
    <row r="126" spans="1:16" ht="12.75">
      <c r="A126" s="387"/>
      <c r="B126" s="388"/>
      <c r="C126" s="388"/>
      <c r="D126" s="382"/>
      <c r="E126" s="381"/>
      <c r="F126" s="381"/>
      <c r="G126" s="381"/>
      <c r="H126" s="381"/>
      <c r="I126" s="381"/>
      <c r="J126" s="268" t="s">
        <v>569</v>
      </c>
      <c r="K126" s="269">
        <v>1170000</v>
      </c>
      <c r="L126" s="381"/>
      <c r="M126" s="381"/>
      <c r="N126" s="381"/>
      <c r="O126" s="381"/>
      <c r="P126" s="389"/>
    </row>
    <row r="127" spans="1:16" ht="12.75">
      <c r="A127" s="387"/>
      <c r="B127" s="388"/>
      <c r="C127" s="388"/>
      <c r="D127" s="382"/>
      <c r="E127" s="381"/>
      <c r="F127" s="381"/>
      <c r="G127" s="381"/>
      <c r="H127" s="381"/>
      <c r="I127" s="381"/>
      <c r="J127" s="280" t="s">
        <v>570</v>
      </c>
      <c r="K127" s="272"/>
      <c r="L127" s="381"/>
      <c r="M127" s="381"/>
      <c r="N127" s="381"/>
      <c r="O127" s="381"/>
      <c r="P127" s="389"/>
    </row>
    <row r="128" spans="1:16" ht="12.75">
      <c r="A128" s="387" t="s">
        <v>622</v>
      </c>
      <c r="B128" s="388">
        <v>900</v>
      </c>
      <c r="C128" s="388">
        <v>90095</v>
      </c>
      <c r="D128" s="382" t="s">
        <v>623</v>
      </c>
      <c r="E128" s="381">
        <f>SUM(F128,G128,M128,N128)</f>
        <v>4810811</v>
      </c>
      <c r="F128" s="381">
        <v>181591</v>
      </c>
      <c r="G128" s="381">
        <f>SUM(I128,K130)</f>
        <v>4629220</v>
      </c>
      <c r="H128" s="381"/>
      <c r="I128" s="381">
        <v>1851688</v>
      </c>
      <c r="J128" s="266" t="s">
        <v>567</v>
      </c>
      <c r="K128" s="267"/>
      <c r="L128" s="381"/>
      <c r="M128" s="381"/>
      <c r="N128" s="381"/>
      <c r="O128" s="381"/>
      <c r="P128" s="389"/>
    </row>
    <row r="129" spans="1:16" ht="12.75">
      <c r="A129" s="387"/>
      <c r="B129" s="388"/>
      <c r="C129" s="388"/>
      <c r="D129" s="382"/>
      <c r="E129" s="381"/>
      <c r="F129" s="381"/>
      <c r="G129" s="381"/>
      <c r="H129" s="381"/>
      <c r="I129" s="381"/>
      <c r="J129" s="268" t="s">
        <v>568</v>
      </c>
      <c r="K129" s="269"/>
      <c r="L129" s="381"/>
      <c r="M129" s="381"/>
      <c r="N129" s="381"/>
      <c r="O129" s="381"/>
      <c r="P129" s="389"/>
    </row>
    <row r="130" spans="1:16" ht="12.75">
      <c r="A130" s="387"/>
      <c r="B130" s="388"/>
      <c r="C130" s="388"/>
      <c r="D130" s="382"/>
      <c r="E130" s="381"/>
      <c r="F130" s="381"/>
      <c r="G130" s="381"/>
      <c r="H130" s="381"/>
      <c r="I130" s="381"/>
      <c r="J130" s="268" t="s">
        <v>569</v>
      </c>
      <c r="K130" s="269">
        <v>2777532</v>
      </c>
      <c r="L130" s="381"/>
      <c r="M130" s="381"/>
      <c r="N130" s="381"/>
      <c r="O130" s="381"/>
      <c r="P130" s="389"/>
    </row>
    <row r="131" spans="1:16" ht="12.75">
      <c r="A131" s="387"/>
      <c r="B131" s="388"/>
      <c r="C131" s="388"/>
      <c r="D131" s="382"/>
      <c r="E131" s="381"/>
      <c r="F131" s="381"/>
      <c r="G131" s="381"/>
      <c r="H131" s="381"/>
      <c r="I131" s="381"/>
      <c r="J131" s="270" t="s">
        <v>570</v>
      </c>
      <c r="K131" s="271"/>
      <c r="L131" s="381"/>
      <c r="M131" s="381"/>
      <c r="N131" s="381"/>
      <c r="O131" s="381"/>
      <c r="P131" s="389"/>
    </row>
    <row r="132" spans="1:16" ht="12.75">
      <c r="A132" s="387" t="s">
        <v>624</v>
      </c>
      <c r="B132" s="388">
        <v>900</v>
      </c>
      <c r="C132" s="388">
        <v>90095</v>
      </c>
      <c r="D132" s="382" t="s">
        <v>625</v>
      </c>
      <c r="E132" s="381">
        <f>SUM(F132,G132,M132,N132,O132)</f>
        <v>15506455</v>
      </c>
      <c r="F132" s="381">
        <v>1909572</v>
      </c>
      <c r="G132" s="381">
        <f>SUM(I132,K134)</f>
        <v>2638000</v>
      </c>
      <c r="H132" s="381"/>
      <c r="I132" s="381">
        <v>1055200</v>
      </c>
      <c r="J132" s="266" t="s">
        <v>567</v>
      </c>
      <c r="K132" s="267"/>
      <c r="L132" s="381"/>
      <c r="M132" s="381">
        <v>10958883</v>
      </c>
      <c r="N132" s="381"/>
      <c r="O132" s="381"/>
      <c r="P132" s="389"/>
    </row>
    <row r="133" spans="1:16" ht="12.75">
      <c r="A133" s="387"/>
      <c r="B133" s="388"/>
      <c r="C133" s="388"/>
      <c r="D133" s="382"/>
      <c r="E133" s="381"/>
      <c r="F133" s="381"/>
      <c r="G133" s="381"/>
      <c r="H133" s="381"/>
      <c r="I133" s="381"/>
      <c r="J133" s="268" t="s">
        <v>568</v>
      </c>
      <c r="K133" s="269"/>
      <c r="L133" s="381"/>
      <c r="M133" s="381"/>
      <c r="N133" s="381"/>
      <c r="O133" s="381"/>
      <c r="P133" s="389"/>
    </row>
    <row r="134" spans="1:16" ht="12.75">
      <c r="A134" s="387"/>
      <c r="B134" s="388"/>
      <c r="C134" s="388"/>
      <c r="D134" s="382"/>
      <c r="E134" s="381"/>
      <c r="F134" s="381"/>
      <c r="G134" s="381"/>
      <c r="H134" s="381"/>
      <c r="I134" s="381"/>
      <c r="J134" s="268" t="s">
        <v>569</v>
      </c>
      <c r="K134" s="269">
        <v>1582800</v>
      </c>
      <c r="L134" s="381"/>
      <c r="M134" s="381"/>
      <c r="N134" s="381"/>
      <c r="O134" s="381"/>
      <c r="P134" s="389"/>
    </row>
    <row r="135" spans="1:16" ht="12.75">
      <c r="A135" s="387"/>
      <c r="B135" s="388"/>
      <c r="C135" s="388"/>
      <c r="D135" s="382"/>
      <c r="E135" s="381"/>
      <c r="F135" s="381"/>
      <c r="G135" s="381"/>
      <c r="H135" s="381"/>
      <c r="I135" s="381"/>
      <c r="J135" s="280" t="s">
        <v>570</v>
      </c>
      <c r="K135" s="272"/>
      <c r="L135" s="381"/>
      <c r="M135" s="381"/>
      <c r="N135" s="381"/>
      <c r="O135" s="381"/>
      <c r="P135" s="389"/>
    </row>
    <row r="136" spans="1:16" ht="12.75">
      <c r="A136" s="387" t="s">
        <v>626</v>
      </c>
      <c r="B136" s="388">
        <v>900</v>
      </c>
      <c r="C136" s="388">
        <v>90095</v>
      </c>
      <c r="D136" s="382" t="s">
        <v>627</v>
      </c>
      <c r="E136" s="381">
        <f>SUM(F136,G136,M136)</f>
        <v>15216000</v>
      </c>
      <c r="F136" s="381">
        <v>116000</v>
      </c>
      <c r="G136" s="381">
        <f>SUM(I136,K138)</f>
        <v>100000</v>
      </c>
      <c r="H136" s="381"/>
      <c r="I136" s="381">
        <v>100000</v>
      </c>
      <c r="J136" s="292" t="s">
        <v>567</v>
      </c>
      <c r="K136" s="293"/>
      <c r="L136" s="381"/>
      <c r="M136" s="381">
        <v>15000000</v>
      </c>
      <c r="N136" s="381"/>
      <c r="O136" s="381"/>
      <c r="P136" s="389"/>
    </row>
    <row r="137" spans="1:16" ht="12.75">
      <c r="A137" s="387"/>
      <c r="B137" s="388"/>
      <c r="C137" s="388"/>
      <c r="D137" s="382"/>
      <c r="E137" s="381"/>
      <c r="F137" s="381"/>
      <c r="G137" s="381"/>
      <c r="H137" s="381"/>
      <c r="I137" s="381"/>
      <c r="J137" s="268" t="s">
        <v>568</v>
      </c>
      <c r="K137" s="269"/>
      <c r="L137" s="381"/>
      <c r="M137" s="381"/>
      <c r="N137" s="381"/>
      <c r="O137" s="381"/>
      <c r="P137" s="389"/>
    </row>
    <row r="138" spans="1:16" ht="12.75">
      <c r="A138" s="387"/>
      <c r="B138" s="388"/>
      <c r="C138" s="388"/>
      <c r="D138" s="382"/>
      <c r="E138" s="381"/>
      <c r="F138" s="381"/>
      <c r="G138" s="381"/>
      <c r="H138" s="381"/>
      <c r="I138" s="381"/>
      <c r="J138" s="268" t="s">
        <v>569</v>
      </c>
      <c r="K138" s="269"/>
      <c r="L138" s="381"/>
      <c r="M138" s="381"/>
      <c r="N138" s="381"/>
      <c r="O138" s="381"/>
      <c r="P138" s="389"/>
    </row>
    <row r="139" spans="1:16" ht="12.75">
      <c r="A139" s="387"/>
      <c r="B139" s="388"/>
      <c r="C139" s="388"/>
      <c r="D139" s="382"/>
      <c r="E139" s="381"/>
      <c r="F139" s="381"/>
      <c r="G139" s="381"/>
      <c r="H139" s="381"/>
      <c r="I139" s="381"/>
      <c r="J139" s="270" t="s">
        <v>570</v>
      </c>
      <c r="K139" s="271"/>
      <c r="L139" s="381"/>
      <c r="M139" s="381"/>
      <c r="N139" s="381"/>
      <c r="O139" s="381"/>
      <c r="P139" s="389"/>
    </row>
    <row r="140" spans="1:16" ht="12.75">
      <c r="A140" s="387" t="s">
        <v>628</v>
      </c>
      <c r="B140" s="388">
        <v>900</v>
      </c>
      <c r="C140" s="388">
        <v>90095</v>
      </c>
      <c r="D140" s="382" t="s">
        <v>629</v>
      </c>
      <c r="E140" s="381">
        <f>SUM(F140,G140,M140,N140,O140)</f>
        <v>11046883</v>
      </c>
      <c r="F140" s="381">
        <v>3503190</v>
      </c>
      <c r="G140" s="381">
        <f>SUM(I140,K142)</f>
        <v>2777673</v>
      </c>
      <c r="H140" s="381"/>
      <c r="I140" s="381">
        <v>1111069</v>
      </c>
      <c r="J140" s="266" t="s">
        <v>567</v>
      </c>
      <c r="K140" s="267"/>
      <c r="L140" s="381"/>
      <c r="M140" s="381">
        <v>4766020</v>
      </c>
      <c r="N140" s="381"/>
      <c r="O140" s="381"/>
      <c r="P140" s="382"/>
    </row>
    <row r="141" spans="1:16" ht="12.75">
      <c r="A141" s="387"/>
      <c r="B141" s="388"/>
      <c r="C141" s="388"/>
      <c r="D141" s="382"/>
      <c r="E141" s="381"/>
      <c r="F141" s="381"/>
      <c r="G141" s="381"/>
      <c r="H141" s="381"/>
      <c r="I141" s="381"/>
      <c r="J141" s="268" t="s">
        <v>568</v>
      </c>
      <c r="K141" s="269"/>
      <c r="L141" s="381"/>
      <c r="M141" s="381"/>
      <c r="N141" s="381"/>
      <c r="O141" s="381"/>
      <c r="P141" s="382"/>
    </row>
    <row r="142" spans="1:16" ht="12.75">
      <c r="A142" s="387"/>
      <c r="B142" s="388"/>
      <c r="C142" s="388"/>
      <c r="D142" s="382"/>
      <c r="E142" s="381"/>
      <c r="F142" s="381"/>
      <c r="G142" s="381"/>
      <c r="H142" s="381"/>
      <c r="I142" s="381"/>
      <c r="J142" s="268" t="s">
        <v>569</v>
      </c>
      <c r="K142" s="269">
        <v>1666604</v>
      </c>
      <c r="L142" s="381"/>
      <c r="M142" s="381"/>
      <c r="N142" s="381"/>
      <c r="O142" s="381"/>
      <c r="P142" s="382"/>
    </row>
    <row r="143" spans="1:16" ht="12.75">
      <c r="A143" s="387"/>
      <c r="B143" s="388"/>
      <c r="C143" s="388"/>
      <c r="D143" s="382"/>
      <c r="E143" s="381"/>
      <c r="F143" s="381"/>
      <c r="G143" s="381"/>
      <c r="H143" s="381"/>
      <c r="I143" s="381"/>
      <c r="J143" s="280" t="s">
        <v>570</v>
      </c>
      <c r="K143" s="272"/>
      <c r="L143" s="381"/>
      <c r="M143" s="381"/>
      <c r="N143" s="381"/>
      <c r="O143" s="381"/>
      <c r="P143" s="382"/>
    </row>
    <row r="144" spans="1:16" ht="12.75">
      <c r="A144" s="387" t="s">
        <v>630</v>
      </c>
      <c r="B144" s="388">
        <v>900</v>
      </c>
      <c r="C144" s="388">
        <v>90095</v>
      </c>
      <c r="D144" s="382" t="s">
        <v>631</v>
      </c>
      <c r="E144" s="398">
        <f>SUM(F144,G144)</f>
        <v>4555440</v>
      </c>
      <c r="F144" s="398">
        <v>1055440</v>
      </c>
      <c r="G144" s="398">
        <f>SUM(I144)</f>
        <v>3500000</v>
      </c>
      <c r="H144" s="398"/>
      <c r="I144" s="398">
        <v>3500000</v>
      </c>
      <c r="J144" s="292" t="s">
        <v>567</v>
      </c>
      <c r="K144" s="293"/>
      <c r="L144" s="398"/>
      <c r="M144" s="398"/>
      <c r="N144" s="398"/>
      <c r="O144" s="398"/>
      <c r="P144" s="384"/>
    </row>
    <row r="145" spans="1:16" ht="12.75">
      <c r="A145" s="387"/>
      <c r="B145" s="388"/>
      <c r="C145" s="388"/>
      <c r="D145" s="382"/>
      <c r="E145" s="398"/>
      <c r="F145" s="398"/>
      <c r="G145" s="398"/>
      <c r="H145" s="398"/>
      <c r="I145" s="398"/>
      <c r="J145" s="268" t="s">
        <v>568</v>
      </c>
      <c r="K145" s="269"/>
      <c r="L145" s="398"/>
      <c r="M145" s="398"/>
      <c r="N145" s="398"/>
      <c r="O145" s="398"/>
      <c r="P145" s="384"/>
    </row>
    <row r="146" spans="1:16" ht="12.75">
      <c r="A146" s="387"/>
      <c r="B146" s="388"/>
      <c r="C146" s="388"/>
      <c r="D146" s="382"/>
      <c r="E146" s="398"/>
      <c r="F146" s="398"/>
      <c r="G146" s="398"/>
      <c r="H146" s="398"/>
      <c r="I146" s="398"/>
      <c r="J146" s="268" t="s">
        <v>569</v>
      </c>
      <c r="K146" s="269"/>
      <c r="L146" s="398"/>
      <c r="M146" s="398"/>
      <c r="N146" s="398"/>
      <c r="O146" s="398"/>
      <c r="P146" s="384"/>
    </row>
    <row r="147" spans="1:16" ht="12.75">
      <c r="A147" s="387"/>
      <c r="B147" s="388"/>
      <c r="C147" s="388"/>
      <c r="D147" s="382"/>
      <c r="E147" s="398"/>
      <c r="F147" s="398"/>
      <c r="G147" s="398"/>
      <c r="H147" s="398"/>
      <c r="I147" s="398"/>
      <c r="J147" s="270" t="s">
        <v>570</v>
      </c>
      <c r="K147" s="271"/>
      <c r="L147" s="398"/>
      <c r="M147" s="398"/>
      <c r="N147" s="398"/>
      <c r="O147" s="398"/>
      <c r="P147" s="384"/>
    </row>
    <row r="148" spans="1:16" ht="12.75">
      <c r="A148" s="387" t="s">
        <v>632</v>
      </c>
      <c r="B148" s="388">
        <v>900</v>
      </c>
      <c r="C148" s="388">
        <v>90095</v>
      </c>
      <c r="D148" s="382" t="s">
        <v>633</v>
      </c>
      <c r="E148" s="381">
        <f>SUM(F148,G148,M148,N148)</f>
        <v>15789713</v>
      </c>
      <c r="F148" s="381">
        <v>1800082</v>
      </c>
      <c r="G148" s="381">
        <f>SUM(I148,K150)</f>
        <v>12000000</v>
      </c>
      <c r="H148" s="381"/>
      <c r="I148" s="381">
        <v>4800000</v>
      </c>
      <c r="J148" s="266" t="s">
        <v>567</v>
      </c>
      <c r="K148" s="267"/>
      <c r="L148" s="381"/>
      <c r="M148" s="381">
        <v>1989631</v>
      </c>
      <c r="N148" s="381"/>
      <c r="O148" s="381"/>
      <c r="P148" s="382"/>
    </row>
    <row r="149" spans="1:16" ht="12.75">
      <c r="A149" s="387"/>
      <c r="B149" s="388"/>
      <c r="C149" s="388"/>
      <c r="D149" s="382"/>
      <c r="E149" s="381"/>
      <c r="F149" s="381"/>
      <c r="G149" s="381"/>
      <c r="H149" s="381"/>
      <c r="I149" s="381"/>
      <c r="J149" s="268" t="s">
        <v>568</v>
      </c>
      <c r="K149" s="269"/>
      <c r="L149" s="381"/>
      <c r="M149" s="381"/>
      <c r="N149" s="381"/>
      <c r="O149" s="381"/>
      <c r="P149" s="382"/>
    </row>
    <row r="150" spans="1:16" ht="12.75">
      <c r="A150" s="387"/>
      <c r="B150" s="388"/>
      <c r="C150" s="388"/>
      <c r="D150" s="382"/>
      <c r="E150" s="381"/>
      <c r="F150" s="381"/>
      <c r="G150" s="381"/>
      <c r="H150" s="381"/>
      <c r="I150" s="381"/>
      <c r="J150" s="268" t="s">
        <v>569</v>
      </c>
      <c r="K150" s="269">
        <v>7200000</v>
      </c>
      <c r="L150" s="381"/>
      <c r="M150" s="381"/>
      <c r="N150" s="381"/>
      <c r="O150" s="381"/>
      <c r="P150" s="382"/>
    </row>
    <row r="151" spans="1:16" ht="12.75">
      <c r="A151" s="387"/>
      <c r="B151" s="388"/>
      <c r="C151" s="388"/>
      <c r="D151" s="382"/>
      <c r="E151" s="381"/>
      <c r="F151" s="381"/>
      <c r="G151" s="381"/>
      <c r="H151" s="381"/>
      <c r="I151" s="381"/>
      <c r="J151" s="280" t="s">
        <v>570</v>
      </c>
      <c r="K151" s="272"/>
      <c r="L151" s="381"/>
      <c r="M151" s="381"/>
      <c r="N151" s="381"/>
      <c r="O151" s="381"/>
      <c r="P151" s="382"/>
    </row>
    <row r="152" spans="1:16" ht="12.75">
      <c r="A152" s="387" t="s">
        <v>634</v>
      </c>
      <c r="B152" s="388">
        <v>900</v>
      </c>
      <c r="C152" s="388">
        <v>90095</v>
      </c>
      <c r="D152" s="397" t="s">
        <v>635</v>
      </c>
      <c r="E152" s="381">
        <f>SUM(F152,G152,M152)</f>
        <v>956267</v>
      </c>
      <c r="F152" s="381">
        <v>400000</v>
      </c>
      <c r="G152" s="381">
        <f>SUM(I152,K154)</f>
        <v>256267</v>
      </c>
      <c r="H152" s="381"/>
      <c r="I152" s="381">
        <v>102507</v>
      </c>
      <c r="J152" s="292" t="s">
        <v>567</v>
      </c>
      <c r="K152" s="293"/>
      <c r="L152" s="381"/>
      <c r="M152" s="381">
        <v>300000</v>
      </c>
      <c r="N152" s="381"/>
      <c r="O152" s="381"/>
      <c r="P152" s="389"/>
    </row>
    <row r="153" spans="1:16" ht="12.75">
      <c r="A153" s="387"/>
      <c r="B153" s="388"/>
      <c r="C153" s="388"/>
      <c r="D153" s="397"/>
      <c r="E153" s="381"/>
      <c r="F153" s="381"/>
      <c r="G153" s="381"/>
      <c r="H153" s="381"/>
      <c r="I153" s="381"/>
      <c r="J153" s="268" t="s">
        <v>568</v>
      </c>
      <c r="K153" s="269"/>
      <c r="L153" s="381"/>
      <c r="M153" s="381"/>
      <c r="N153" s="381"/>
      <c r="O153" s="381"/>
      <c r="P153" s="389"/>
    </row>
    <row r="154" spans="1:16" ht="12.75">
      <c r="A154" s="387"/>
      <c r="B154" s="388"/>
      <c r="C154" s="388"/>
      <c r="D154" s="397"/>
      <c r="E154" s="381"/>
      <c r="F154" s="381"/>
      <c r="G154" s="381"/>
      <c r="H154" s="381"/>
      <c r="I154" s="381"/>
      <c r="J154" s="268" t="s">
        <v>569</v>
      </c>
      <c r="K154" s="269">
        <v>153760</v>
      </c>
      <c r="L154" s="381"/>
      <c r="M154" s="381"/>
      <c r="N154" s="381"/>
      <c r="O154" s="381"/>
      <c r="P154" s="389"/>
    </row>
    <row r="155" spans="1:16" ht="12.75">
      <c r="A155" s="387"/>
      <c r="B155" s="388"/>
      <c r="C155" s="388"/>
      <c r="D155" s="397"/>
      <c r="E155" s="381"/>
      <c r="F155" s="381"/>
      <c r="G155" s="381"/>
      <c r="H155" s="381"/>
      <c r="I155" s="381"/>
      <c r="J155" s="270" t="s">
        <v>570</v>
      </c>
      <c r="K155" s="271"/>
      <c r="L155" s="381"/>
      <c r="M155" s="381"/>
      <c r="N155" s="381"/>
      <c r="O155" s="381"/>
      <c r="P155" s="389"/>
    </row>
    <row r="156" spans="1:16" ht="12.75">
      <c r="A156" s="387" t="s">
        <v>636</v>
      </c>
      <c r="B156" s="388">
        <v>900</v>
      </c>
      <c r="C156" s="388">
        <v>90095</v>
      </c>
      <c r="D156" s="397" t="s">
        <v>637</v>
      </c>
      <c r="E156" s="381">
        <f>SUM(F156,G156,M156)</f>
        <v>1728310</v>
      </c>
      <c r="F156" s="381">
        <v>878310</v>
      </c>
      <c r="G156" s="381">
        <f>SUM(I156,K158)</f>
        <v>250000</v>
      </c>
      <c r="H156" s="381"/>
      <c r="I156" s="381">
        <v>100000</v>
      </c>
      <c r="J156" s="273" t="s">
        <v>567</v>
      </c>
      <c r="K156" s="274"/>
      <c r="L156" s="381"/>
      <c r="M156" s="381">
        <v>600000</v>
      </c>
      <c r="N156" s="381"/>
      <c r="O156" s="381"/>
      <c r="P156" s="389"/>
    </row>
    <row r="157" spans="1:16" ht="12.75">
      <c r="A157" s="387"/>
      <c r="B157" s="388"/>
      <c r="C157" s="388"/>
      <c r="D157" s="397"/>
      <c r="E157" s="381"/>
      <c r="F157" s="381"/>
      <c r="G157" s="381"/>
      <c r="H157" s="381"/>
      <c r="I157" s="381"/>
      <c r="J157" s="270" t="s">
        <v>568</v>
      </c>
      <c r="K157" s="271"/>
      <c r="L157" s="381"/>
      <c r="M157" s="381"/>
      <c r="N157" s="381"/>
      <c r="O157" s="381"/>
      <c r="P157" s="389"/>
    </row>
    <row r="158" spans="1:16" ht="12.75">
      <c r="A158" s="387"/>
      <c r="B158" s="388"/>
      <c r="C158" s="388"/>
      <c r="D158" s="397"/>
      <c r="E158" s="381"/>
      <c r="F158" s="381"/>
      <c r="G158" s="381"/>
      <c r="H158" s="381"/>
      <c r="I158" s="381"/>
      <c r="J158" s="270" t="s">
        <v>569</v>
      </c>
      <c r="K158" s="271">
        <v>150000</v>
      </c>
      <c r="L158" s="381"/>
      <c r="M158" s="381"/>
      <c r="N158" s="381"/>
      <c r="O158" s="381"/>
      <c r="P158" s="389"/>
    </row>
    <row r="159" spans="1:16" ht="12.75">
      <c r="A159" s="387"/>
      <c r="B159" s="388"/>
      <c r="C159" s="388"/>
      <c r="D159" s="397"/>
      <c r="E159" s="381"/>
      <c r="F159" s="381"/>
      <c r="G159" s="381"/>
      <c r="H159" s="381"/>
      <c r="I159" s="381"/>
      <c r="J159" s="270" t="s">
        <v>570</v>
      </c>
      <c r="K159" s="271"/>
      <c r="L159" s="381"/>
      <c r="M159" s="381"/>
      <c r="N159" s="381"/>
      <c r="O159" s="381"/>
      <c r="P159" s="389"/>
    </row>
    <row r="160" spans="1:16" ht="12.75">
      <c r="A160" s="387" t="s">
        <v>638</v>
      </c>
      <c r="B160" s="388">
        <v>900</v>
      </c>
      <c r="C160" s="388">
        <v>90095</v>
      </c>
      <c r="D160" s="397" t="s">
        <v>639</v>
      </c>
      <c r="E160" s="381">
        <f>SUM(F160,G160,M160)</f>
        <v>95000</v>
      </c>
      <c r="F160" s="381">
        <v>85000</v>
      </c>
      <c r="G160" s="381">
        <f>SUM(I160,K162)</f>
        <v>10000</v>
      </c>
      <c r="H160" s="381"/>
      <c r="I160" s="381">
        <v>10000</v>
      </c>
      <c r="J160" s="257" t="s">
        <v>567</v>
      </c>
      <c r="K160" s="294"/>
      <c r="L160" s="381"/>
      <c r="M160" s="381"/>
      <c r="N160" s="381"/>
      <c r="O160" s="381"/>
      <c r="P160" s="389"/>
    </row>
    <row r="161" spans="1:16" ht="12.75">
      <c r="A161" s="387"/>
      <c r="B161" s="388"/>
      <c r="C161" s="388"/>
      <c r="D161" s="397"/>
      <c r="E161" s="381"/>
      <c r="F161" s="381"/>
      <c r="G161" s="381"/>
      <c r="H161" s="381"/>
      <c r="I161" s="381"/>
      <c r="J161" s="270" t="s">
        <v>568</v>
      </c>
      <c r="K161" s="271"/>
      <c r="L161" s="381"/>
      <c r="M161" s="381"/>
      <c r="N161" s="381"/>
      <c r="O161" s="381"/>
      <c r="P161" s="389"/>
    </row>
    <row r="162" spans="1:16" ht="12.75">
      <c r="A162" s="387"/>
      <c r="B162" s="388"/>
      <c r="C162" s="388"/>
      <c r="D162" s="397"/>
      <c r="E162" s="381"/>
      <c r="F162" s="381"/>
      <c r="G162" s="381"/>
      <c r="H162" s="381"/>
      <c r="I162" s="381"/>
      <c r="J162" s="270" t="s">
        <v>569</v>
      </c>
      <c r="K162" s="271"/>
      <c r="L162" s="381"/>
      <c r="M162" s="381"/>
      <c r="N162" s="381"/>
      <c r="O162" s="381"/>
      <c r="P162" s="389"/>
    </row>
    <row r="163" spans="1:16" ht="12.75">
      <c r="A163" s="387"/>
      <c r="B163" s="388"/>
      <c r="C163" s="388"/>
      <c r="D163" s="397"/>
      <c r="E163" s="381"/>
      <c r="F163" s="381"/>
      <c r="G163" s="381"/>
      <c r="H163" s="381"/>
      <c r="I163" s="381"/>
      <c r="J163" s="270" t="s">
        <v>570</v>
      </c>
      <c r="K163" s="271"/>
      <c r="L163" s="381"/>
      <c r="M163" s="381"/>
      <c r="N163" s="381"/>
      <c r="O163" s="381"/>
      <c r="P163" s="389"/>
    </row>
    <row r="164" spans="1:16" ht="12.75">
      <c r="A164" s="387" t="s">
        <v>640</v>
      </c>
      <c r="B164" s="388">
        <v>900</v>
      </c>
      <c r="C164" s="388">
        <v>90095</v>
      </c>
      <c r="D164" s="397" t="s">
        <v>641</v>
      </c>
      <c r="E164" s="381">
        <f>SUM(F164,G164,M164)</f>
        <v>350000</v>
      </c>
      <c r="F164" s="381">
        <v>50000</v>
      </c>
      <c r="G164" s="381">
        <f>SUM(I164,K166)</f>
        <v>300000</v>
      </c>
      <c r="H164" s="381"/>
      <c r="I164" s="381">
        <v>300000</v>
      </c>
      <c r="J164" s="278" t="s">
        <v>567</v>
      </c>
      <c r="K164" s="279"/>
      <c r="L164" s="381"/>
      <c r="M164" s="381"/>
      <c r="N164" s="381"/>
      <c r="O164" s="381"/>
      <c r="P164" s="389"/>
    </row>
    <row r="165" spans="1:16" ht="12.75">
      <c r="A165" s="387"/>
      <c r="B165" s="388"/>
      <c r="C165" s="388"/>
      <c r="D165" s="397"/>
      <c r="E165" s="381"/>
      <c r="F165" s="381"/>
      <c r="G165" s="381"/>
      <c r="H165" s="381"/>
      <c r="I165" s="381"/>
      <c r="J165" s="270" t="s">
        <v>568</v>
      </c>
      <c r="K165" s="271"/>
      <c r="L165" s="381"/>
      <c r="M165" s="381"/>
      <c r="N165" s="381"/>
      <c r="O165" s="381"/>
      <c r="P165" s="389"/>
    </row>
    <row r="166" spans="1:16" ht="12.75">
      <c r="A166" s="387"/>
      <c r="B166" s="388"/>
      <c r="C166" s="388"/>
      <c r="D166" s="397"/>
      <c r="E166" s="381"/>
      <c r="F166" s="381"/>
      <c r="G166" s="381"/>
      <c r="H166" s="381"/>
      <c r="I166" s="381"/>
      <c r="J166" s="270" t="s">
        <v>569</v>
      </c>
      <c r="K166" s="271"/>
      <c r="L166" s="381"/>
      <c r="M166" s="381"/>
      <c r="N166" s="381"/>
      <c r="O166" s="381"/>
      <c r="P166" s="389"/>
    </row>
    <row r="167" spans="1:16" ht="12.75">
      <c r="A167" s="387"/>
      <c r="B167" s="388"/>
      <c r="C167" s="388"/>
      <c r="D167" s="397"/>
      <c r="E167" s="381"/>
      <c r="F167" s="381"/>
      <c r="G167" s="381"/>
      <c r="H167" s="381"/>
      <c r="I167" s="381"/>
      <c r="J167" s="270" t="s">
        <v>570</v>
      </c>
      <c r="K167" s="271"/>
      <c r="L167" s="381"/>
      <c r="M167" s="381"/>
      <c r="N167" s="381"/>
      <c r="O167" s="381"/>
      <c r="P167" s="389"/>
    </row>
    <row r="168" spans="1:16" ht="12.75">
      <c r="A168" s="387" t="s">
        <v>642</v>
      </c>
      <c r="B168" s="388">
        <v>900</v>
      </c>
      <c r="C168" s="388">
        <v>90095</v>
      </c>
      <c r="D168" s="397" t="s">
        <v>643</v>
      </c>
      <c r="E168" s="381">
        <f>SUM(F168,G168,M168)</f>
        <v>2120000</v>
      </c>
      <c r="F168" s="381">
        <v>100000</v>
      </c>
      <c r="G168" s="381">
        <f>SUM(I168,K170)</f>
        <v>420000</v>
      </c>
      <c r="H168" s="381"/>
      <c r="I168" s="381">
        <v>420000</v>
      </c>
      <c r="J168" s="257" t="s">
        <v>567</v>
      </c>
      <c r="K168" s="294"/>
      <c r="L168" s="381"/>
      <c r="M168" s="381">
        <v>1600000</v>
      </c>
      <c r="N168" s="381"/>
      <c r="O168" s="381"/>
      <c r="P168" s="389"/>
    </row>
    <row r="169" spans="1:16" ht="12.75">
      <c r="A169" s="387"/>
      <c r="B169" s="388"/>
      <c r="C169" s="388"/>
      <c r="D169" s="397"/>
      <c r="E169" s="381"/>
      <c r="F169" s="381"/>
      <c r="G169" s="381"/>
      <c r="H169" s="381"/>
      <c r="I169" s="381"/>
      <c r="J169" s="270" t="s">
        <v>568</v>
      </c>
      <c r="K169" s="271"/>
      <c r="L169" s="381"/>
      <c r="M169" s="381"/>
      <c r="N169" s="381"/>
      <c r="O169" s="381"/>
      <c r="P169" s="389"/>
    </row>
    <row r="170" spans="1:16" ht="12.75">
      <c r="A170" s="387"/>
      <c r="B170" s="388"/>
      <c r="C170" s="388"/>
      <c r="D170" s="397"/>
      <c r="E170" s="381"/>
      <c r="F170" s="381"/>
      <c r="G170" s="381"/>
      <c r="H170" s="381"/>
      <c r="I170" s="381"/>
      <c r="J170" s="270" t="s">
        <v>569</v>
      </c>
      <c r="K170" s="271"/>
      <c r="L170" s="381"/>
      <c r="M170" s="381"/>
      <c r="N170" s="381"/>
      <c r="O170" s="381"/>
      <c r="P170" s="389"/>
    </row>
    <row r="171" spans="1:16" ht="12.75">
      <c r="A171" s="387"/>
      <c r="B171" s="388"/>
      <c r="C171" s="388"/>
      <c r="D171" s="397"/>
      <c r="E171" s="381"/>
      <c r="F171" s="381"/>
      <c r="G171" s="381"/>
      <c r="H171" s="381"/>
      <c r="I171" s="381"/>
      <c r="J171" s="270" t="s">
        <v>570</v>
      </c>
      <c r="K171" s="271"/>
      <c r="L171" s="381"/>
      <c r="M171" s="381"/>
      <c r="N171" s="381"/>
      <c r="O171" s="381"/>
      <c r="P171" s="389"/>
    </row>
    <row r="172" spans="1:16" ht="12.75">
      <c r="A172" s="387" t="s">
        <v>644</v>
      </c>
      <c r="B172" s="388">
        <v>900</v>
      </c>
      <c r="C172" s="388">
        <v>90095</v>
      </c>
      <c r="D172" s="397" t="s">
        <v>645</v>
      </c>
      <c r="E172" s="381">
        <f>SUM(F172,G172,M172)</f>
        <v>2065000</v>
      </c>
      <c r="F172" s="381">
        <v>54000</v>
      </c>
      <c r="G172" s="381">
        <f>SUM(I172,K174)</f>
        <v>11000</v>
      </c>
      <c r="H172" s="381"/>
      <c r="I172" s="381">
        <v>11000</v>
      </c>
      <c r="J172" s="257" t="s">
        <v>567</v>
      </c>
      <c r="K172" s="294"/>
      <c r="L172" s="381"/>
      <c r="M172" s="381">
        <v>2000000</v>
      </c>
      <c r="N172" s="381"/>
      <c r="O172" s="381"/>
      <c r="P172" s="389"/>
    </row>
    <row r="173" spans="1:16" ht="12.75">
      <c r="A173" s="387"/>
      <c r="B173" s="388"/>
      <c r="C173" s="388"/>
      <c r="D173" s="397"/>
      <c r="E173" s="381"/>
      <c r="F173" s="381"/>
      <c r="G173" s="381"/>
      <c r="H173" s="381"/>
      <c r="I173" s="381"/>
      <c r="J173" s="270" t="s">
        <v>568</v>
      </c>
      <c r="K173" s="271"/>
      <c r="L173" s="381"/>
      <c r="M173" s="381"/>
      <c r="N173" s="381"/>
      <c r="O173" s="381"/>
      <c r="P173" s="389"/>
    </row>
    <row r="174" spans="1:16" ht="12.75">
      <c r="A174" s="387"/>
      <c r="B174" s="388"/>
      <c r="C174" s="388"/>
      <c r="D174" s="397"/>
      <c r="E174" s="381"/>
      <c r="F174" s="381"/>
      <c r="G174" s="381"/>
      <c r="H174" s="381"/>
      <c r="I174" s="381"/>
      <c r="J174" s="270" t="s">
        <v>569</v>
      </c>
      <c r="K174" s="271"/>
      <c r="L174" s="381"/>
      <c r="M174" s="381"/>
      <c r="N174" s="381"/>
      <c r="O174" s="381"/>
      <c r="P174" s="389"/>
    </row>
    <row r="175" spans="1:16" ht="12.75">
      <c r="A175" s="387"/>
      <c r="B175" s="388"/>
      <c r="C175" s="388"/>
      <c r="D175" s="397"/>
      <c r="E175" s="381"/>
      <c r="F175" s="381"/>
      <c r="G175" s="381"/>
      <c r="H175" s="381"/>
      <c r="I175" s="381"/>
      <c r="J175" s="270" t="s">
        <v>570</v>
      </c>
      <c r="K175" s="271"/>
      <c r="L175" s="381"/>
      <c r="M175" s="381"/>
      <c r="N175" s="381"/>
      <c r="O175" s="381"/>
      <c r="P175" s="389"/>
    </row>
    <row r="176" spans="1:16" ht="12.75">
      <c r="A176" s="387" t="s">
        <v>646</v>
      </c>
      <c r="B176" s="388">
        <v>900</v>
      </c>
      <c r="C176" s="388">
        <v>90095</v>
      </c>
      <c r="D176" s="397" t="s">
        <v>647</v>
      </c>
      <c r="E176" s="381">
        <f>SUM(F176,G176,M176)</f>
        <v>250000</v>
      </c>
      <c r="F176" s="381">
        <v>100000</v>
      </c>
      <c r="G176" s="381">
        <f>SUM(I176,K178)</f>
        <v>150000</v>
      </c>
      <c r="H176" s="381"/>
      <c r="I176" s="381">
        <v>150000</v>
      </c>
      <c r="J176" s="257" t="s">
        <v>567</v>
      </c>
      <c r="K176" s="294"/>
      <c r="L176" s="381"/>
      <c r="M176" s="381"/>
      <c r="N176" s="381"/>
      <c r="O176" s="381"/>
      <c r="P176" s="389"/>
    </row>
    <row r="177" spans="1:16" ht="12.75">
      <c r="A177" s="387"/>
      <c r="B177" s="388"/>
      <c r="C177" s="388"/>
      <c r="D177" s="397"/>
      <c r="E177" s="381"/>
      <c r="F177" s="381"/>
      <c r="G177" s="381"/>
      <c r="H177" s="381"/>
      <c r="I177" s="381"/>
      <c r="J177" s="270" t="s">
        <v>568</v>
      </c>
      <c r="K177" s="271"/>
      <c r="L177" s="381"/>
      <c r="M177" s="381"/>
      <c r="N177" s="381"/>
      <c r="O177" s="381"/>
      <c r="P177" s="389"/>
    </row>
    <row r="178" spans="1:16" ht="12.75">
      <c r="A178" s="387"/>
      <c r="B178" s="388"/>
      <c r="C178" s="388"/>
      <c r="D178" s="397"/>
      <c r="E178" s="381"/>
      <c r="F178" s="381"/>
      <c r="G178" s="381"/>
      <c r="H178" s="381"/>
      <c r="I178" s="381"/>
      <c r="J178" s="270" t="s">
        <v>569</v>
      </c>
      <c r="K178" s="271"/>
      <c r="L178" s="381"/>
      <c r="M178" s="381"/>
      <c r="N178" s="381"/>
      <c r="O178" s="381"/>
      <c r="P178" s="389"/>
    </row>
    <row r="179" spans="1:16" ht="12.75">
      <c r="A179" s="387"/>
      <c r="B179" s="388"/>
      <c r="C179" s="388"/>
      <c r="D179" s="397"/>
      <c r="E179" s="381"/>
      <c r="F179" s="381"/>
      <c r="G179" s="381"/>
      <c r="H179" s="381"/>
      <c r="I179" s="381"/>
      <c r="J179" s="270" t="s">
        <v>570</v>
      </c>
      <c r="K179" s="271"/>
      <c r="L179" s="381"/>
      <c r="M179" s="381"/>
      <c r="N179" s="381"/>
      <c r="O179" s="381"/>
      <c r="P179" s="389"/>
    </row>
    <row r="180" spans="1:16" ht="12.75">
      <c r="A180" s="387" t="s">
        <v>648</v>
      </c>
      <c r="B180" s="388">
        <v>900</v>
      </c>
      <c r="C180" s="388">
        <v>90095</v>
      </c>
      <c r="D180" s="397" t="s">
        <v>649</v>
      </c>
      <c r="E180" s="381">
        <f>SUM(F180,G180)</f>
        <v>1749268</v>
      </c>
      <c r="F180" s="381">
        <v>30000</v>
      </c>
      <c r="G180" s="381">
        <f>SUM(I180,K180)</f>
        <v>1719268</v>
      </c>
      <c r="H180" s="381"/>
      <c r="I180" s="381">
        <v>1053268</v>
      </c>
      <c r="J180" s="257" t="s">
        <v>567</v>
      </c>
      <c r="K180" s="294">
        <v>666000</v>
      </c>
      <c r="L180" s="381"/>
      <c r="M180" s="381"/>
      <c r="N180" s="381"/>
      <c r="O180" s="381"/>
      <c r="P180" s="389"/>
    </row>
    <row r="181" spans="1:16" ht="12.75">
      <c r="A181" s="387"/>
      <c r="B181" s="388"/>
      <c r="C181" s="388"/>
      <c r="D181" s="397"/>
      <c r="E181" s="381"/>
      <c r="F181" s="381"/>
      <c r="G181" s="381"/>
      <c r="H181" s="381"/>
      <c r="I181" s="381"/>
      <c r="J181" s="270" t="s">
        <v>568</v>
      </c>
      <c r="K181" s="271"/>
      <c r="L181" s="381"/>
      <c r="M181" s="381"/>
      <c r="N181" s="381"/>
      <c r="O181" s="381"/>
      <c r="P181" s="389"/>
    </row>
    <row r="182" spans="1:16" ht="12.75">
      <c r="A182" s="387"/>
      <c r="B182" s="388"/>
      <c r="C182" s="388"/>
      <c r="D182" s="397"/>
      <c r="E182" s="381"/>
      <c r="F182" s="381"/>
      <c r="G182" s="381"/>
      <c r="H182" s="381"/>
      <c r="I182" s="381"/>
      <c r="J182" s="270" t="s">
        <v>569</v>
      </c>
      <c r="K182" s="271"/>
      <c r="L182" s="381"/>
      <c r="M182" s="381"/>
      <c r="N182" s="381"/>
      <c r="O182" s="381"/>
      <c r="P182" s="389"/>
    </row>
    <row r="183" spans="1:16" ht="12.75">
      <c r="A183" s="387"/>
      <c r="B183" s="388"/>
      <c r="C183" s="388"/>
      <c r="D183" s="397"/>
      <c r="E183" s="381"/>
      <c r="F183" s="381"/>
      <c r="G183" s="381"/>
      <c r="H183" s="381"/>
      <c r="I183" s="381"/>
      <c r="J183" s="270" t="s">
        <v>570</v>
      </c>
      <c r="K183" s="271"/>
      <c r="L183" s="381"/>
      <c r="M183" s="381"/>
      <c r="N183" s="381"/>
      <c r="O183" s="381"/>
      <c r="P183" s="389"/>
    </row>
    <row r="184" spans="1:16" ht="12.75">
      <c r="A184" s="393" t="s">
        <v>650</v>
      </c>
      <c r="B184" s="394">
        <v>900</v>
      </c>
      <c r="C184" s="394">
        <v>90095</v>
      </c>
      <c r="D184" s="395" t="s">
        <v>651</v>
      </c>
      <c r="E184" s="396">
        <f>SUM(F184,G184)</f>
        <v>200000</v>
      </c>
      <c r="F184" s="391"/>
      <c r="G184" s="391">
        <f>SUM(I184,K186)</f>
        <v>200000</v>
      </c>
      <c r="H184" s="391"/>
      <c r="I184" s="391">
        <v>200000</v>
      </c>
      <c r="J184" s="295" t="s">
        <v>567</v>
      </c>
      <c r="K184" s="296"/>
      <c r="L184" s="391"/>
      <c r="M184" s="391"/>
      <c r="N184" s="391"/>
      <c r="O184" s="391"/>
      <c r="P184" s="391"/>
    </row>
    <row r="185" spans="1:16" ht="12.75">
      <c r="A185" s="393"/>
      <c r="B185" s="394"/>
      <c r="C185" s="394"/>
      <c r="D185" s="395"/>
      <c r="E185" s="396"/>
      <c r="F185" s="391"/>
      <c r="G185" s="391"/>
      <c r="H185" s="391"/>
      <c r="I185" s="391"/>
      <c r="J185" s="270" t="s">
        <v>568</v>
      </c>
      <c r="K185" s="271"/>
      <c r="L185" s="391"/>
      <c r="M185" s="391"/>
      <c r="N185" s="391"/>
      <c r="O185" s="391"/>
      <c r="P185" s="391"/>
    </row>
    <row r="186" spans="1:16" ht="12.75">
      <c r="A186" s="393"/>
      <c r="B186" s="394"/>
      <c r="C186" s="394"/>
      <c r="D186" s="395"/>
      <c r="E186" s="396"/>
      <c r="F186" s="391"/>
      <c r="G186" s="391"/>
      <c r="H186" s="391"/>
      <c r="I186" s="391"/>
      <c r="J186" s="270" t="s">
        <v>569</v>
      </c>
      <c r="K186" s="271"/>
      <c r="L186" s="391"/>
      <c r="M186" s="391"/>
      <c r="N186" s="391"/>
      <c r="O186" s="391"/>
      <c r="P186" s="391"/>
    </row>
    <row r="187" spans="1:16" ht="12.75">
      <c r="A187" s="393"/>
      <c r="B187" s="394"/>
      <c r="C187" s="394"/>
      <c r="D187" s="395"/>
      <c r="E187" s="396"/>
      <c r="F187" s="391"/>
      <c r="G187" s="391"/>
      <c r="H187" s="391"/>
      <c r="I187" s="391"/>
      <c r="J187" s="270" t="s">
        <v>570</v>
      </c>
      <c r="K187" s="271"/>
      <c r="L187" s="391"/>
      <c r="M187" s="391"/>
      <c r="N187" s="391"/>
      <c r="O187" s="391"/>
      <c r="P187" s="391"/>
    </row>
    <row r="188" spans="1:16" ht="12.75">
      <c r="A188" s="254" t="s">
        <v>652</v>
      </c>
      <c r="B188" s="383" t="s">
        <v>653</v>
      </c>
      <c r="C188" s="383"/>
      <c r="D188" s="383"/>
      <c r="E188" s="281">
        <f>SUM(E116:E187)</f>
        <v>90564340</v>
      </c>
      <c r="F188" s="281">
        <f>SUM(F116:F187)</f>
        <v>16823878</v>
      </c>
      <c r="G188" s="297">
        <f>SUM(G116:G187)</f>
        <v>32785928</v>
      </c>
      <c r="H188" s="281"/>
      <c r="I188" s="282">
        <f>SUM(I116:I187)</f>
        <v>17415407</v>
      </c>
      <c r="J188" s="392">
        <f>SUM(K116:K187)</f>
        <v>15370521</v>
      </c>
      <c r="K188" s="392"/>
      <c r="L188" s="281"/>
      <c r="M188" s="281">
        <f>SUM(M116:M187)</f>
        <v>39084534</v>
      </c>
      <c r="N188" s="281">
        <f>SUM(N116:N187)</f>
        <v>1870000</v>
      </c>
      <c r="O188" s="281">
        <f>SUM(O116:O187)</f>
        <v>0</v>
      </c>
      <c r="P188" s="263"/>
    </row>
    <row r="189" spans="1:16" ht="12.75">
      <c r="A189" s="387" t="s">
        <v>654</v>
      </c>
      <c r="B189" s="388">
        <v>700</v>
      </c>
      <c r="C189" s="388">
        <v>70095</v>
      </c>
      <c r="D189" s="382" t="s">
        <v>655</v>
      </c>
      <c r="E189" s="381">
        <f>SUM(F189,G189,M189,N189)</f>
        <v>5240000</v>
      </c>
      <c r="F189" s="381">
        <v>1570000</v>
      </c>
      <c r="G189" s="381">
        <f>SUM(I189,K192)</f>
        <v>1600000</v>
      </c>
      <c r="H189" s="381"/>
      <c r="I189" s="381">
        <v>1200000</v>
      </c>
      <c r="J189" s="266" t="s">
        <v>567</v>
      </c>
      <c r="K189" s="267"/>
      <c r="L189" s="381"/>
      <c r="M189" s="381">
        <v>2070000</v>
      </c>
      <c r="N189" s="381"/>
      <c r="O189" s="381"/>
      <c r="P189" s="389"/>
    </row>
    <row r="190" spans="1:16" ht="12.75">
      <c r="A190" s="387"/>
      <c r="B190" s="388"/>
      <c r="C190" s="388"/>
      <c r="D190" s="382"/>
      <c r="E190" s="381"/>
      <c r="F190" s="381"/>
      <c r="G190" s="381"/>
      <c r="H190" s="381"/>
      <c r="I190" s="381"/>
      <c r="J190" s="268" t="s">
        <v>568</v>
      </c>
      <c r="K190" s="269"/>
      <c r="L190" s="381"/>
      <c r="M190" s="381"/>
      <c r="N190" s="381"/>
      <c r="O190" s="381"/>
      <c r="P190" s="389"/>
    </row>
    <row r="191" spans="1:16" ht="12.75">
      <c r="A191" s="387"/>
      <c r="B191" s="388"/>
      <c r="C191" s="388"/>
      <c r="D191" s="382"/>
      <c r="E191" s="381"/>
      <c r="F191" s="381"/>
      <c r="G191" s="381"/>
      <c r="H191" s="381"/>
      <c r="I191" s="381"/>
      <c r="J191" s="268" t="s">
        <v>569</v>
      </c>
      <c r="K191" s="269"/>
      <c r="L191" s="381"/>
      <c r="M191" s="381"/>
      <c r="N191" s="381"/>
      <c r="O191" s="381"/>
      <c r="P191" s="389"/>
    </row>
    <row r="192" spans="1:16" ht="12.75">
      <c r="A192" s="387"/>
      <c r="B192" s="388"/>
      <c r="C192" s="388"/>
      <c r="D192" s="382"/>
      <c r="E192" s="381"/>
      <c r="F192" s="381"/>
      <c r="G192" s="381"/>
      <c r="H192" s="381"/>
      <c r="I192" s="381"/>
      <c r="J192" s="280" t="s">
        <v>570</v>
      </c>
      <c r="K192" s="272">
        <v>400000</v>
      </c>
      <c r="L192" s="381"/>
      <c r="M192" s="381"/>
      <c r="N192" s="381"/>
      <c r="O192" s="381"/>
      <c r="P192" s="389"/>
    </row>
    <row r="193" spans="1:16" ht="12.75">
      <c r="A193" s="254" t="s">
        <v>656</v>
      </c>
      <c r="B193" s="383" t="s">
        <v>657</v>
      </c>
      <c r="C193" s="383"/>
      <c r="D193" s="383"/>
      <c r="E193" s="281">
        <f>SUM(F193,G193,M193,N193)</f>
        <v>5240000</v>
      </c>
      <c r="F193" s="281">
        <f>SUM(F189)</f>
        <v>1570000</v>
      </c>
      <c r="G193" s="281">
        <f>SUM(G189)</f>
        <v>1600000</v>
      </c>
      <c r="H193" s="281"/>
      <c r="I193" s="282">
        <f>SUM(I189)</f>
        <v>1200000</v>
      </c>
      <c r="J193" s="390">
        <f>SUM(K192)</f>
        <v>400000</v>
      </c>
      <c r="K193" s="390"/>
      <c r="L193" s="281"/>
      <c r="M193" s="281">
        <f>SUM(M189)</f>
        <v>2070000</v>
      </c>
      <c r="N193" s="281"/>
      <c r="O193" s="281"/>
      <c r="P193" s="283"/>
    </row>
    <row r="194" spans="1:16" ht="12.75">
      <c r="A194" s="387" t="s">
        <v>658</v>
      </c>
      <c r="B194" s="388">
        <v>900</v>
      </c>
      <c r="C194" s="388">
        <v>90015</v>
      </c>
      <c r="D194" s="382" t="s">
        <v>659</v>
      </c>
      <c r="E194" s="381">
        <f>SUM(F194,G194)</f>
        <v>220000</v>
      </c>
      <c r="F194" s="381"/>
      <c r="G194" s="381">
        <f>SUM(H194,I194)</f>
        <v>220000</v>
      </c>
      <c r="H194" s="381"/>
      <c r="I194" s="381">
        <v>220000</v>
      </c>
      <c r="J194" s="298" t="s">
        <v>567</v>
      </c>
      <c r="K194" s="267"/>
      <c r="L194" s="381"/>
      <c r="M194" s="381"/>
      <c r="N194" s="381"/>
      <c r="O194" s="381"/>
      <c r="P194" s="382"/>
    </row>
    <row r="195" spans="1:16" ht="12.75">
      <c r="A195" s="387"/>
      <c r="B195" s="388"/>
      <c r="C195" s="388"/>
      <c r="D195" s="382"/>
      <c r="E195" s="381"/>
      <c r="F195" s="381"/>
      <c r="G195" s="381"/>
      <c r="H195" s="381"/>
      <c r="I195" s="381"/>
      <c r="J195" s="299" t="s">
        <v>568</v>
      </c>
      <c r="K195" s="269"/>
      <c r="L195" s="381"/>
      <c r="M195" s="381"/>
      <c r="N195" s="381"/>
      <c r="O195" s="381"/>
      <c r="P195" s="382"/>
    </row>
    <row r="196" spans="1:16" ht="12.75">
      <c r="A196" s="387"/>
      <c r="B196" s="388"/>
      <c r="C196" s="388"/>
      <c r="D196" s="382"/>
      <c r="E196" s="381"/>
      <c r="F196" s="381"/>
      <c r="G196" s="381"/>
      <c r="H196" s="381"/>
      <c r="I196" s="381"/>
      <c r="J196" s="299" t="s">
        <v>569</v>
      </c>
      <c r="K196" s="269"/>
      <c r="L196" s="381"/>
      <c r="M196" s="381"/>
      <c r="N196" s="381"/>
      <c r="O196" s="381"/>
      <c r="P196" s="382"/>
    </row>
    <row r="197" spans="1:16" ht="12.75">
      <c r="A197" s="387"/>
      <c r="B197" s="388"/>
      <c r="C197" s="388"/>
      <c r="D197" s="382"/>
      <c r="E197" s="381"/>
      <c r="F197" s="381"/>
      <c r="G197" s="381"/>
      <c r="H197" s="381"/>
      <c r="I197" s="381"/>
      <c r="J197" s="300" t="s">
        <v>570</v>
      </c>
      <c r="K197" s="271"/>
      <c r="L197" s="381"/>
      <c r="M197" s="381"/>
      <c r="N197" s="381"/>
      <c r="O197" s="381"/>
      <c r="P197" s="382"/>
    </row>
    <row r="198" spans="1:16" ht="12.75">
      <c r="A198" s="387" t="s">
        <v>660</v>
      </c>
      <c r="B198" s="388">
        <v>900</v>
      </c>
      <c r="C198" s="388">
        <v>90015</v>
      </c>
      <c r="D198" s="382" t="s">
        <v>661</v>
      </c>
      <c r="E198" s="381">
        <f>SUM(F198,G198,M198)</f>
        <v>114000</v>
      </c>
      <c r="F198" s="381"/>
      <c r="G198" s="381">
        <v>14000</v>
      </c>
      <c r="H198" s="381"/>
      <c r="I198" s="381">
        <v>14000</v>
      </c>
      <c r="J198" s="301" t="s">
        <v>567</v>
      </c>
      <c r="K198" s="279"/>
      <c r="L198" s="381"/>
      <c r="M198" s="381">
        <v>100000</v>
      </c>
      <c r="N198" s="381"/>
      <c r="O198" s="381"/>
      <c r="P198" s="382"/>
    </row>
    <row r="199" spans="1:16" ht="12.75">
      <c r="A199" s="387"/>
      <c r="B199" s="388"/>
      <c r="C199" s="388"/>
      <c r="D199" s="382"/>
      <c r="E199" s="381"/>
      <c r="F199" s="381"/>
      <c r="G199" s="381"/>
      <c r="H199" s="381"/>
      <c r="I199" s="381"/>
      <c r="J199" s="300" t="s">
        <v>568</v>
      </c>
      <c r="K199" s="271"/>
      <c r="L199" s="381"/>
      <c r="M199" s="381"/>
      <c r="N199" s="381"/>
      <c r="O199" s="381"/>
      <c r="P199" s="382"/>
    </row>
    <row r="200" spans="1:16" ht="12.75">
      <c r="A200" s="387"/>
      <c r="B200" s="388"/>
      <c r="C200" s="388"/>
      <c r="D200" s="382"/>
      <c r="E200" s="381"/>
      <c r="F200" s="381"/>
      <c r="G200" s="381"/>
      <c r="H200" s="381"/>
      <c r="I200" s="381"/>
      <c r="J200" s="300" t="s">
        <v>569</v>
      </c>
      <c r="K200" s="271"/>
      <c r="L200" s="381"/>
      <c r="M200" s="381"/>
      <c r="N200" s="381"/>
      <c r="O200" s="381"/>
      <c r="P200" s="382"/>
    </row>
    <row r="201" spans="1:16" ht="12.75">
      <c r="A201" s="387"/>
      <c r="B201" s="388"/>
      <c r="C201" s="388"/>
      <c r="D201" s="382"/>
      <c r="E201" s="381"/>
      <c r="F201" s="381"/>
      <c r="G201" s="381"/>
      <c r="H201" s="381"/>
      <c r="I201" s="381"/>
      <c r="J201" s="300" t="s">
        <v>570</v>
      </c>
      <c r="K201" s="271"/>
      <c r="L201" s="381"/>
      <c r="M201" s="381"/>
      <c r="N201" s="381"/>
      <c r="O201" s="381"/>
      <c r="P201" s="382"/>
    </row>
    <row r="202" spans="1:16" ht="12.75">
      <c r="A202" s="387" t="s">
        <v>662</v>
      </c>
      <c r="B202" s="388">
        <v>900</v>
      </c>
      <c r="C202" s="388">
        <v>90015</v>
      </c>
      <c r="D202" s="382" t="s">
        <v>663</v>
      </c>
      <c r="E202" s="381">
        <f>SUM(F202,G202,M202)</f>
        <v>113000</v>
      </c>
      <c r="F202" s="381"/>
      <c r="G202" s="381">
        <v>13000</v>
      </c>
      <c r="H202" s="381"/>
      <c r="I202" s="381">
        <v>13000</v>
      </c>
      <c r="J202" s="298" t="s">
        <v>567</v>
      </c>
      <c r="K202" s="267"/>
      <c r="L202" s="381"/>
      <c r="M202" s="381">
        <v>100000</v>
      </c>
      <c r="N202" s="381"/>
      <c r="O202" s="381"/>
      <c r="P202" s="382"/>
    </row>
    <row r="203" spans="1:16" ht="12.75">
      <c r="A203" s="387"/>
      <c r="B203" s="388"/>
      <c r="C203" s="388"/>
      <c r="D203" s="382"/>
      <c r="E203" s="381"/>
      <c r="F203" s="381"/>
      <c r="G203" s="381"/>
      <c r="H203" s="381"/>
      <c r="I203" s="381"/>
      <c r="J203" s="299" t="s">
        <v>568</v>
      </c>
      <c r="K203" s="269"/>
      <c r="L203" s="381"/>
      <c r="M203" s="381"/>
      <c r="N203" s="381"/>
      <c r="O203" s="381"/>
      <c r="P203" s="382"/>
    </row>
    <row r="204" spans="1:16" ht="12.75">
      <c r="A204" s="387"/>
      <c r="B204" s="388"/>
      <c r="C204" s="388"/>
      <c r="D204" s="382"/>
      <c r="E204" s="381"/>
      <c r="F204" s="381"/>
      <c r="G204" s="381"/>
      <c r="H204" s="381"/>
      <c r="I204" s="381"/>
      <c r="J204" s="299" t="s">
        <v>569</v>
      </c>
      <c r="K204" s="269"/>
      <c r="L204" s="381"/>
      <c r="M204" s="381"/>
      <c r="N204" s="381"/>
      <c r="O204" s="381"/>
      <c r="P204" s="382"/>
    </row>
    <row r="205" spans="1:16" ht="12.75">
      <c r="A205" s="387"/>
      <c r="B205" s="388"/>
      <c r="C205" s="388"/>
      <c r="D205" s="382"/>
      <c r="E205" s="381"/>
      <c r="F205" s="381"/>
      <c r="G205" s="381"/>
      <c r="H205" s="381"/>
      <c r="I205" s="381"/>
      <c r="J205" s="302" t="s">
        <v>570</v>
      </c>
      <c r="K205" s="272"/>
      <c r="L205" s="381"/>
      <c r="M205" s="381"/>
      <c r="N205" s="381"/>
      <c r="O205" s="381"/>
      <c r="P205" s="382"/>
    </row>
    <row r="206" spans="1:16" ht="12.75">
      <c r="A206" s="254" t="s">
        <v>664</v>
      </c>
      <c r="B206" s="383" t="s">
        <v>665</v>
      </c>
      <c r="C206" s="383"/>
      <c r="D206" s="383"/>
      <c r="E206" s="281">
        <f>SUM(F206,G206,M206)</f>
        <v>447000</v>
      </c>
      <c r="F206" s="281"/>
      <c r="G206" s="281">
        <f>SUM(G194:G205)</f>
        <v>247000</v>
      </c>
      <c r="H206" s="281"/>
      <c r="I206" s="265">
        <f>SUM(I194,I198,I202)</f>
        <v>247000</v>
      </c>
      <c r="J206" s="384"/>
      <c r="K206" s="384"/>
      <c r="L206" s="281"/>
      <c r="M206" s="281">
        <f>SUM(M194,M198,M202)</f>
        <v>200000</v>
      </c>
      <c r="N206" s="281"/>
      <c r="O206" s="281"/>
      <c r="P206" s="283"/>
    </row>
    <row r="207" spans="1:16" ht="15.75">
      <c r="A207" s="254" t="s">
        <v>666</v>
      </c>
      <c r="B207" s="385" t="s">
        <v>667</v>
      </c>
      <c r="C207" s="385"/>
      <c r="D207" s="385"/>
      <c r="E207" s="303">
        <f>SUM(E17,E110,E115,E188,E193,E206)</f>
        <v>161883065</v>
      </c>
      <c r="F207" s="303">
        <f>SUM(F17,F110,F115,F188,F193,F206)</f>
        <v>33572155</v>
      </c>
      <c r="G207" s="303">
        <f>SUM(G17,G110,G115,G188,G193,G206)</f>
        <v>56962676</v>
      </c>
      <c r="H207" s="303">
        <f>SUM(H17,H206,H115,H193,H188,H110)</f>
        <v>0</v>
      </c>
      <c r="I207" s="304">
        <f>SUM(I17,I206,I115,I193,I188,I110)</f>
        <v>36839586</v>
      </c>
      <c r="J207" s="386">
        <f>SUM(J115,K206,J193,J188,J110)</f>
        <v>20123090</v>
      </c>
      <c r="K207" s="386"/>
      <c r="L207" s="303"/>
      <c r="M207" s="303">
        <f>SUM(M17,M193,M188,M115,M110,M206)</f>
        <v>64478234</v>
      </c>
      <c r="N207" s="303">
        <f>SUM(N193,N188,N115,N110)</f>
        <v>3870000</v>
      </c>
      <c r="O207" s="303">
        <f>SUM(O110,O115,O188,O193,O206)</f>
        <v>3000000</v>
      </c>
      <c r="P207" s="305"/>
    </row>
    <row r="208" spans="1:16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</row>
    <row r="209" spans="1:16" ht="12.75">
      <c r="A209" s="9"/>
      <c r="B209" s="9" t="s">
        <v>21</v>
      </c>
      <c r="C209" s="9"/>
      <c r="D209" s="9"/>
      <c r="E209" s="306"/>
      <c r="F209" s="307"/>
      <c r="G209" s="307"/>
      <c r="H209" s="307"/>
      <c r="I209" s="307"/>
      <c r="J209" s="307"/>
      <c r="K209" s="307"/>
      <c r="L209" s="307"/>
      <c r="M209" s="307"/>
      <c r="N209" s="9"/>
      <c r="O209" s="9"/>
      <c r="P209" s="9"/>
    </row>
    <row r="210" spans="1:16" ht="12.75">
      <c r="A210" s="9"/>
      <c r="B210" s="9" t="s">
        <v>668</v>
      </c>
      <c r="C210" s="9"/>
      <c r="D210" s="9"/>
      <c r="E210" s="306"/>
      <c r="F210" s="307"/>
      <c r="G210" s="307"/>
      <c r="H210" s="307"/>
      <c r="I210" s="307"/>
      <c r="J210" s="307"/>
      <c r="K210" s="307"/>
      <c r="L210" s="307"/>
      <c r="M210" s="307"/>
      <c r="N210" s="9"/>
      <c r="O210" s="9"/>
      <c r="P210" s="9"/>
    </row>
    <row r="211" spans="1:16" ht="12.75">
      <c r="A211" s="9"/>
      <c r="B211" s="9" t="s">
        <v>669</v>
      </c>
      <c r="C211" s="9"/>
      <c r="D211" s="9"/>
      <c r="E211" s="306"/>
      <c r="F211" s="307"/>
      <c r="G211" s="307"/>
      <c r="H211" s="307"/>
      <c r="I211" s="307"/>
      <c r="J211" s="307"/>
      <c r="K211" s="307"/>
      <c r="L211" s="307"/>
      <c r="M211" s="307"/>
      <c r="N211" s="9"/>
      <c r="O211" s="9"/>
      <c r="P211" s="9"/>
    </row>
    <row r="212" spans="1:16" ht="12.75">
      <c r="A212" s="9"/>
      <c r="B212" s="9" t="s">
        <v>670</v>
      </c>
      <c r="C212" s="9"/>
      <c r="D212" s="9"/>
      <c r="E212" s="306"/>
      <c r="F212" s="307"/>
      <c r="G212" s="307"/>
      <c r="H212" s="307"/>
      <c r="I212" s="307"/>
      <c r="J212" s="307"/>
      <c r="K212" s="307"/>
      <c r="L212" s="307"/>
      <c r="M212" s="307"/>
      <c r="N212" s="9"/>
      <c r="O212" s="9"/>
      <c r="P212" s="9"/>
    </row>
    <row r="213" spans="1:16" ht="12.75">
      <c r="A213" s="9"/>
      <c r="B213" s="9" t="s">
        <v>671</v>
      </c>
      <c r="C213" s="9"/>
      <c r="D213" s="9"/>
      <c r="E213" s="306"/>
      <c r="F213" s="307"/>
      <c r="G213" s="307"/>
      <c r="H213" s="307"/>
      <c r="I213" s="307"/>
      <c r="J213" s="307"/>
      <c r="K213" s="307"/>
      <c r="L213" s="307"/>
      <c r="M213" s="307"/>
      <c r="N213" s="9"/>
      <c r="O213" s="9"/>
      <c r="P213" s="9"/>
    </row>
  </sheetData>
  <sheetProtection/>
  <mergeCells count="691">
    <mergeCell ref="B5:P5"/>
    <mergeCell ref="A7:A11"/>
    <mergeCell ref="B7:B11"/>
    <mergeCell ref="C7:C11"/>
    <mergeCell ref="D7:D11"/>
    <mergeCell ref="E7:E11"/>
    <mergeCell ref="F7:F11"/>
    <mergeCell ref="G7:O7"/>
    <mergeCell ref="P7:P11"/>
    <mergeCell ref="G8:G10"/>
    <mergeCell ref="H8:L8"/>
    <mergeCell ref="M8:M11"/>
    <mergeCell ref="N8:N11"/>
    <mergeCell ref="O8:O10"/>
    <mergeCell ref="H9:H11"/>
    <mergeCell ref="I9:I11"/>
    <mergeCell ref="J9:K11"/>
    <mergeCell ref="L9:L11"/>
    <mergeCell ref="J12:K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L13:L16"/>
    <mergeCell ref="M13:M16"/>
    <mergeCell ref="N13:N16"/>
    <mergeCell ref="O13:O16"/>
    <mergeCell ref="P13:P16"/>
    <mergeCell ref="B17:D17"/>
    <mergeCell ref="J17:K17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L18:L21"/>
    <mergeCell ref="M18:M21"/>
    <mergeCell ref="N18:N21"/>
    <mergeCell ref="O18:O21"/>
    <mergeCell ref="P18:P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L22:L25"/>
    <mergeCell ref="M22:M25"/>
    <mergeCell ref="N22:N25"/>
    <mergeCell ref="O22:O25"/>
    <mergeCell ref="P22:P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L26:L29"/>
    <mergeCell ref="M26:M29"/>
    <mergeCell ref="N26:N29"/>
    <mergeCell ref="O26:O29"/>
    <mergeCell ref="P26:P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L30:L33"/>
    <mergeCell ref="M30:M33"/>
    <mergeCell ref="N30:N33"/>
    <mergeCell ref="O30:O33"/>
    <mergeCell ref="P30:P33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L34:L37"/>
    <mergeCell ref="M34:M37"/>
    <mergeCell ref="N34:N37"/>
    <mergeCell ref="O34:O37"/>
    <mergeCell ref="P34:P37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L38:L41"/>
    <mergeCell ref="M38:M41"/>
    <mergeCell ref="N38:N41"/>
    <mergeCell ref="O38:O41"/>
    <mergeCell ref="P38:P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L42:L45"/>
    <mergeCell ref="M42:M45"/>
    <mergeCell ref="N42:N45"/>
    <mergeCell ref="O42:O45"/>
    <mergeCell ref="P42:P45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L46:L49"/>
    <mergeCell ref="M46:M49"/>
    <mergeCell ref="N46:N49"/>
    <mergeCell ref="O46:O49"/>
    <mergeCell ref="P46:P49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L50:L53"/>
    <mergeCell ref="M50:M53"/>
    <mergeCell ref="N50:N53"/>
    <mergeCell ref="O50:O53"/>
    <mergeCell ref="P50:P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L54:L57"/>
    <mergeCell ref="M54:M57"/>
    <mergeCell ref="N54:N57"/>
    <mergeCell ref="O54:O57"/>
    <mergeCell ref="P54:P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L58:L61"/>
    <mergeCell ref="M58:M61"/>
    <mergeCell ref="N58:N61"/>
    <mergeCell ref="O58:O61"/>
    <mergeCell ref="P58:P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L62:L65"/>
    <mergeCell ref="M62:M65"/>
    <mergeCell ref="N62:N65"/>
    <mergeCell ref="O62:O65"/>
    <mergeCell ref="P62:P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L66:L69"/>
    <mergeCell ref="M66:M69"/>
    <mergeCell ref="N66:N69"/>
    <mergeCell ref="O66:O69"/>
    <mergeCell ref="P66:P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L70:L73"/>
    <mergeCell ref="M70:M73"/>
    <mergeCell ref="N70:N73"/>
    <mergeCell ref="O70:O73"/>
    <mergeCell ref="P70:P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L74:L77"/>
    <mergeCell ref="M74:M77"/>
    <mergeCell ref="N74:N77"/>
    <mergeCell ref="O74:O77"/>
    <mergeCell ref="P74:P77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L78:L81"/>
    <mergeCell ref="M78:M81"/>
    <mergeCell ref="N78:N81"/>
    <mergeCell ref="O78:O81"/>
    <mergeCell ref="P78:P81"/>
    <mergeCell ref="A82:A85"/>
    <mergeCell ref="B82:B85"/>
    <mergeCell ref="C82:C85"/>
    <mergeCell ref="D82:D85"/>
    <mergeCell ref="E82:E85"/>
    <mergeCell ref="F82:F85"/>
    <mergeCell ref="G82:G85"/>
    <mergeCell ref="H82:H85"/>
    <mergeCell ref="I82:I85"/>
    <mergeCell ref="L82:L85"/>
    <mergeCell ref="M82:M85"/>
    <mergeCell ref="N82:N85"/>
    <mergeCell ref="O82:O85"/>
    <mergeCell ref="P82:P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L86:L89"/>
    <mergeCell ref="M86:M89"/>
    <mergeCell ref="N86:N89"/>
    <mergeCell ref="O86:O89"/>
    <mergeCell ref="P86:P89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L90:L93"/>
    <mergeCell ref="M90:M93"/>
    <mergeCell ref="N90:N93"/>
    <mergeCell ref="O90:O93"/>
    <mergeCell ref="P90:P93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L94:L97"/>
    <mergeCell ref="M94:M97"/>
    <mergeCell ref="N94:N97"/>
    <mergeCell ref="O94:O97"/>
    <mergeCell ref="P94:P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I98:I101"/>
    <mergeCell ref="L98:L101"/>
    <mergeCell ref="M98:M101"/>
    <mergeCell ref="N98:N101"/>
    <mergeCell ref="O98:O101"/>
    <mergeCell ref="P98:P101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I102:I105"/>
    <mergeCell ref="L102:L105"/>
    <mergeCell ref="M102:M105"/>
    <mergeCell ref="N102:N105"/>
    <mergeCell ref="O102:O105"/>
    <mergeCell ref="P102:P105"/>
    <mergeCell ref="A106:A109"/>
    <mergeCell ref="B106:B109"/>
    <mergeCell ref="C106:C109"/>
    <mergeCell ref="D106:D109"/>
    <mergeCell ref="E106:E109"/>
    <mergeCell ref="F106:F109"/>
    <mergeCell ref="G106:G109"/>
    <mergeCell ref="H106:H109"/>
    <mergeCell ref="I106:I109"/>
    <mergeCell ref="L106:L109"/>
    <mergeCell ref="M106:M109"/>
    <mergeCell ref="N106:N109"/>
    <mergeCell ref="O106:O109"/>
    <mergeCell ref="P106:P109"/>
    <mergeCell ref="B110:D110"/>
    <mergeCell ref="J110:K110"/>
    <mergeCell ref="A111:A114"/>
    <mergeCell ref="B111:B114"/>
    <mergeCell ref="C111:C114"/>
    <mergeCell ref="D111:D114"/>
    <mergeCell ref="E111:E114"/>
    <mergeCell ref="F111:F114"/>
    <mergeCell ref="G111:G114"/>
    <mergeCell ref="H111:H114"/>
    <mergeCell ref="I111:I114"/>
    <mergeCell ref="L111:L114"/>
    <mergeCell ref="M111:M114"/>
    <mergeCell ref="N111:N114"/>
    <mergeCell ref="O111:O114"/>
    <mergeCell ref="P111:P114"/>
    <mergeCell ref="B115:D115"/>
    <mergeCell ref="J115:K115"/>
    <mergeCell ref="A116:A119"/>
    <mergeCell ref="B116:B119"/>
    <mergeCell ref="C116:C119"/>
    <mergeCell ref="D116:D119"/>
    <mergeCell ref="E116:E119"/>
    <mergeCell ref="F116:F119"/>
    <mergeCell ref="G116:G119"/>
    <mergeCell ref="H116:H119"/>
    <mergeCell ref="I116:I119"/>
    <mergeCell ref="L116:L119"/>
    <mergeCell ref="M116:M119"/>
    <mergeCell ref="N116:N119"/>
    <mergeCell ref="O116:O119"/>
    <mergeCell ref="P116:P119"/>
    <mergeCell ref="A120:A123"/>
    <mergeCell ref="B120:B123"/>
    <mergeCell ref="C120:C123"/>
    <mergeCell ref="D120:D123"/>
    <mergeCell ref="E120:E123"/>
    <mergeCell ref="F120:F123"/>
    <mergeCell ref="G120:G123"/>
    <mergeCell ref="H120:H123"/>
    <mergeCell ref="I120:I123"/>
    <mergeCell ref="L120:L123"/>
    <mergeCell ref="M120:M123"/>
    <mergeCell ref="N120:N123"/>
    <mergeCell ref="O120:O123"/>
    <mergeCell ref="P120:P123"/>
    <mergeCell ref="A124:A127"/>
    <mergeCell ref="B124:B127"/>
    <mergeCell ref="C124:C127"/>
    <mergeCell ref="D124:D127"/>
    <mergeCell ref="E124:E127"/>
    <mergeCell ref="F124:F127"/>
    <mergeCell ref="G124:G127"/>
    <mergeCell ref="H124:H127"/>
    <mergeCell ref="I124:I127"/>
    <mergeCell ref="L124:L127"/>
    <mergeCell ref="M124:M127"/>
    <mergeCell ref="N124:N127"/>
    <mergeCell ref="O124:O127"/>
    <mergeCell ref="P124:P127"/>
    <mergeCell ref="A128:A131"/>
    <mergeCell ref="B128:B131"/>
    <mergeCell ref="C128:C131"/>
    <mergeCell ref="D128:D131"/>
    <mergeCell ref="E128:E131"/>
    <mergeCell ref="F128:F131"/>
    <mergeCell ref="G128:G131"/>
    <mergeCell ref="H128:H131"/>
    <mergeCell ref="I128:I131"/>
    <mergeCell ref="L128:L131"/>
    <mergeCell ref="M128:M131"/>
    <mergeCell ref="N128:N131"/>
    <mergeCell ref="O128:O131"/>
    <mergeCell ref="P128:P131"/>
    <mergeCell ref="A132:A135"/>
    <mergeCell ref="B132:B135"/>
    <mergeCell ref="C132:C135"/>
    <mergeCell ref="D132:D135"/>
    <mergeCell ref="E132:E135"/>
    <mergeCell ref="F132:F135"/>
    <mergeCell ref="G132:G135"/>
    <mergeCell ref="H132:H135"/>
    <mergeCell ref="I132:I135"/>
    <mergeCell ref="L132:L135"/>
    <mergeCell ref="M132:M135"/>
    <mergeCell ref="N132:N135"/>
    <mergeCell ref="O132:O135"/>
    <mergeCell ref="P132:P135"/>
    <mergeCell ref="A136:A139"/>
    <mergeCell ref="B136:B139"/>
    <mergeCell ref="C136:C139"/>
    <mergeCell ref="D136:D139"/>
    <mergeCell ref="E136:E139"/>
    <mergeCell ref="F136:F139"/>
    <mergeCell ref="G136:G139"/>
    <mergeCell ref="H136:H139"/>
    <mergeCell ref="I136:I139"/>
    <mergeCell ref="L136:L139"/>
    <mergeCell ref="M136:M139"/>
    <mergeCell ref="N136:N139"/>
    <mergeCell ref="O136:O139"/>
    <mergeCell ref="P136:P139"/>
    <mergeCell ref="A140:A143"/>
    <mergeCell ref="B140:B143"/>
    <mergeCell ref="C140:C143"/>
    <mergeCell ref="D140:D143"/>
    <mergeCell ref="E140:E143"/>
    <mergeCell ref="F140:F143"/>
    <mergeCell ref="G140:G143"/>
    <mergeCell ref="H140:H143"/>
    <mergeCell ref="I140:I143"/>
    <mergeCell ref="L140:L143"/>
    <mergeCell ref="M140:M143"/>
    <mergeCell ref="N140:N143"/>
    <mergeCell ref="O140:O143"/>
    <mergeCell ref="P140:P143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I144:I147"/>
    <mergeCell ref="L144:L147"/>
    <mergeCell ref="M144:M147"/>
    <mergeCell ref="N144:N147"/>
    <mergeCell ref="O144:O147"/>
    <mergeCell ref="P144:P147"/>
    <mergeCell ref="A148:A151"/>
    <mergeCell ref="B148:B151"/>
    <mergeCell ref="C148:C151"/>
    <mergeCell ref="D148:D151"/>
    <mergeCell ref="E148:E151"/>
    <mergeCell ref="F148:F151"/>
    <mergeCell ref="G148:G151"/>
    <mergeCell ref="H148:H151"/>
    <mergeCell ref="I148:I151"/>
    <mergeCell ref="L148:L151"/>
    <mergeCell ref="M148:M151"/>
    <mergeCell ref="N148:N151"/>
    <mergeCell ref="O148:O151"/>
    <mergeCell ref="P148:P151"/>
    <mergeCell ref="A152:A155"/>
    <mergeCell ref="B152:B155"/>
    <mergeCell ref="C152:C155"/>
    <mergeCell ref="D152:D155"/>
    <mergeCell ref="E152:E155"/>
    <mergeCell ref="F152:F155"/>
    <mergeCell ref="G152:G155"/>
    <mergeCell ref="H152:H155"/>
    <mergeCell ref="I152:I155"/>
    <mergeCell ref="L152:L155"/>
    <mergeCell ref="M152:M155"/>
    <mergeCell ref="N152:N155"/>
    <mergeCell ref="O152:O155"/>
    <mergeCell ref="P152:P155"/>
    <mergeCell ref="A156:A159"/>
    <mergeCell ref="B156:B159"/>
    <mergeCell ref="C156:C159"/>
    <mergeCell ref="D156:D159"/>
    <mergeCell ref="E156:E159"/>
    <mergeCell ref="F156:F159"/>
    <mergeCell ref="G156:G159"/>
    <mergeCell ref="H156:H159"/>
    <mergeCell ref="I156:I159"/>
    <mergeCell ref="L156:L159"/>
    <mergeCell ref="M156:M159"/>
    <mergeCell ref="N156:N159"/>
    <mergeCell ref="O156:O159"/>
    <mergeCell ref="P156:P159"/>
    <mergeCell ref="A160:A163"/>
    <mergeCell ref="B160:B163"/>
    <mergeCell ref="C160:C163"/>
    <mergeCell ref="D160:D163"/>
    <mergeCell ref="E160:E163"/>
    <mergeCell ref="F160:F163"/>
    <mergeCell ref="G160:G163"/>
    <mergeCell ref="H160:H163"/>
    <mergeCell ref="I160:I163"/>
    <mergeCell ref="L160:L163"/>
    <mergeCell ref="M160:M163"/>
    <mergeCell ref="N160:N163"/>
    <mergeCell ref="O160:O163"/>
    <mergeCell ref="P160:P163"/>
    <mergeCell ref="A164:A167"/>
    <mergeCell ref="B164:B167"/>
    <mergeCell ref="C164:C167"/>
    <mergeCell ref="D164:D167"/>
    <mergeCell ref="E164:E167"/>
    <mergeCell ref="F164:F167"/>
    <mergeCell ref="G164:G167"/>
    <mergeCell ref="H164:H167"/>
    <mergeCell ref="I164:I167"/>
    <mergeCell ref="L164:L167"/>
    <mergeCell ref="M164:M167"/>
    <mergeCell ref="N164:N167"/>
    <mergeCell ref="O164:O167"/>
    <mergeCell ref="P164:P167"/>
    <mergeCell ref="A168:A171"/>
    <mergeCell ref="B168:B171"/>
    <mergeCell ref="C168:C171"/>
    <mergeCell ref="D168:D171"/>
    <mergeCell ref="E168:E171"/>
    <mergeCell ref="F168:F171"/>
    <mergeCell ref="G168:G171"/>
    <mergeCell ref="H168:H171"/>
    <mergeCell ref="I168:I171"/>
    <mergeCell ref="L168:L171"/>
    <mergeCell ref="M168:M171"/>
    <mergeCell ref="N168:N171"/>
    <mergeCell ref="O168:O171"/>
    <mergeCell ref="P168:P171"/>
    <mergeCell ref="A172:A175"/>
    <mergeCell ref="B172:B175"/>
    <mergeCell ref="C172:C175"/>
    <mergeCell ref="D172:D175"/>
    <mergeCell ref="E172:E175"/>
    <mergeCell ref="F172:F175"/>
    <mergeCell ref="G172:G175"/>
    <mergeCell ref="H172:H175"/>
    <mergeCell ref="I172:I175"/>
    <mergeCell ref="L172:L175"/>
    <mergeCell ref="M172:M175"/>
    <mergeCell ref="N172:N175"/>
    <mergeCell ref="O172:O175"/>
    <mergeCell ref="P172:P175"/>
    <mergeCell ref="A176:A179"/>
    <mergeCell ref="B176:B179"/>
    <mergeCell ref="C176:C179"/>
    <mergeCell ref="D176:D179"/>
    <mergeCell ref="E176:E179"/>
    <mergeCell ref="F176:F179"/>
    <mergeCell ref="G176:G179"/>
    <mergeCell ref="H176:H179"/>
    <mergeCell ref="I176:I179"/>
    <mergeCell ref="L176:L179"/>
    <mergeCell ref="M176:M179"/>
    <mergeCell ref="N176:N179"/>
    <mergeCell ref="O176:O179"/>
    <mergeCell ref="P176:P179"/>
    <mergeCell ref="A180:A183"/>
    <mergeCell ref="B180:B183"/>
    <mergeCell ref="C180:C183"/>
    <mergeCell ref="D180:D183"/>
    <mergeCell ref="E180:E183"/>
    <mergeCell ref="F180:F183"/>
    <mergeCell ref="G180:G183"/>
    <mergeCell ref="H180:H183"/>
    <mergeCell ref="I180:I183"/>
    <mergeCell ref="L180:L183"/>
    <mergeCell ref="M180:M183"/>
    <mergeCell ref="N180:N183"/>
    <mergeCell ref="O180:O183"/>
    <mergeCell ref="P180:P183"/>
    <mergeCell ref="A184:A187"/>
    <mergeCell ref="B184:B187"/>
    <mergeCell ref="C184:C187"/>
    <mergeCell ref="D184:D187"/>
    <mergeCell ref="E184:E187"/>
    <mergeCell ref="F184:F187"/>
    <mergeCell ref="G184:G187"/>
    <mergeCell ref="H184:H187"/>
    <mergeCell ref="I184:I187"/>
    <mergeCell ref="L184:L187"/>
    <mergeCell ref="M184:M187"/>
    <mergeCell ref="N184:N187"/>
    <mergeCell ref="O184:O187"/>
    <mergeCell ref="P184:P187"/>
    <mergeCell ref="B188:D188"/>
    <mergeCell ref="J188:K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I189:I192"/>
    <mergeCell ref="L189:L192"/>
    <mergeCell ref="M189:M192"/>
    <mergeCell ref="N189:N192"/>
    <mergeCell ref="O189:O192"/>
    <mergeCell ref="P189:P192"/>
    <mergeCell ref="B193:D193"/>
    <mergeCell ref="J193:K193"/>
    <mergeCell ref="A194:A197"/>
    <mergeCell ref="B194:B197"/>
    <mergeCell ref="C194:C197"/>
    <mergeCell ref="D194:D197"/>
    <mergeCell ref="E194:E197"/>
    <mergeCell ref="F194:F197"/>
    <mergeCell ref="G194:G197"/>
    <mergeCell ref="H194:H197"/>
    <mergeCell ref="I194:I197"/>
    <mergeCell ref="L194:L197"/>
    <mergeCell ref="M194:M197"/>
    <mergeCell ref="N194:N197"/>
    <mergeCell ref="O194:O197"/>
    <mergeCell ref="P194:P197"/>
    <mergeCell ref="A198:A201"/>
    <mergeCell ref="B198:B201"/>
    <mergeCell ref="C198:C201"/>
    <mergeCell ref="D198:D201"/>
    <mergeCell ref="E198:E201"/>
    <mergeCell ref="F198:F201"/>
    <mergeCell ref="G198:G201"/>
    <mergeCell ref="H198:H201"/>
    <mergeCell ref="I198:I201"/>
    <mergeCell ref="L198:L201"/>
    <mergeCell ref="M198:M201"/>
    <mergeCell ref="N198:N201"/>
    <mergeCell ref="O198:O201"/>
    <mergeCell ref="P198:P201"/>
    <mergeCell ref="M202:M205"/>
    <mergeCell ref="N202:N205"/>
    <mergeCell ref="A202:A205"/>
    <mergeCell ref="B202:B205"/>
    <mergeCell ref="C202:C205"/>
    <mergeCell ref="D202:D205"/>
    <mergeCell ref="E202:E205"/>
    <mergeCell ref="F202:F205"/>
    <mergeCell ref="O202:O205"/>
    <mergeCell ref="P202:P205"/>
    <mergeCell ref="B206:D206"/>
    <mergeCell ref="J206:K206"/>
    <mergeCell ref="B207:D207"/>
    <mergeCell ref="J207:K207"/>
    <mergeCell ref="G202:G205"/>
    <mergeCell ref="H202:H205"/>
    <mergeCell ref="I202:I205"/>
    <mergeCell ref="L202:L205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0.25390625" style="1" bestFit="1" customWidth="1"/>
    <col min="5" max="5" width="12.75390625" style="1" customWidth="1"/>
    <col min="6" max="6" width="10.125" style="1" customWidth="1"/>
    <col min="7" max="7" width="11.375" style="1" bestFit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1" ht="12.75">
      <c r="A1" s="357"/>
      <c r="B1" s="357"/>
      <c r="C1" s="357"/>
      <c r="D1" s="357"/>
      <c r="E1" s="357"/>
      <c r="F1" s="357"/>
      <c r="G1" s="357"/>
      <c r="H1" s="357"/>
      <c r="I1" s="244" t="s">
        <v>717</v>
      </c>
      <c r="J1" s="357"/>
      <c r="K1" s="358"/>
    </row>
    <row r="2" spans="1:11" ht="12.75">
      <c r="A2" s="357"/>
      <c r="B2" s="357"/>
      <c r="C2" s="357"/>
      <c r="D2" s="357"/>
      <c r="E2" s="357"/>
      <c r="F2" s="357"/>
      <c r="G2" s="357"/>
      <c r="H2" s="357"/>
      <c r="I2" s="244" t="s">
        <v>718</v>
      </c>
      <c r="J2" s="357"/>
      <c r="K2" s="358"/>
    </row>
    <row r="3" spans="1:11" ht="12.75">
      <c r="A3" s="357"/>
      <c r="B3" s="357"/>
      <c r="C3" s="357"/>
      <c r="D3" s="357"/>
      <c r="E3" s="357"/>
      <c r="F3" s="357"/>
      <c r="G3" s="357"/>
      <c r="H3" s="357"/>
      <c r="I3" s="245" t="s">
        <v>673</v>
      </c>
      <c r="J3" s="357"/>
      <c r="K3" s="358"/>
    </row>
    <row r="4" spans="1:11" ht="12.75">
      <c r="A4" s="357"/>
      <c r="B4" s="357"/>
      <c r="C4" s="357"/>
      <c r="D4" s="357"/>
      <c r="E4" s="357"/>
      <c r="F4" s="357"/>
      <c r="G4" s="357"/>
      <c r="H4" s="357"/>
      <c r="I4" s="244" t="s">
        <v>719</v>
      </c>
      <c r="J4" s="357"/>
      <c r="K4" s="358"/>
    </row>
    <row r="5" spans="1:11" ht="18">
      <c r="A5" s="416" t="s">
        <v>720</v>
      </c>
      <c r="B5" s="416"/>
      <c r="C5" s="416"/>
      <c r="D5" s="416"/>
      <c r="E5" s="416"/>
      <c r="F5" s="416"/>
      <c r="G5" s="416"/>
      <c r="H5" s="416"/>
      <c r="I5" s="416"/>
      <c r="J5" s="416"/>
      <c r="K5" s="9"/>
    </row>
    <row r="6" spans="1:11" ht="18">
      <c r="A6" s="247"/>
      <c r="B6" s="247"/>
      <c r="C6" s="247"/>
      <c r="D6" s="247"/>
      <c r="E6" s="247"/>
      <c r="F6" s="247"/>
      <c r="G6" s="247"/>
      <c r="H6" s="247"/>
      <c r="I6" s="247"/>
      <c r="J6" s="249" t="s">
        <v>13</v>
      </c>
      <c r="K6" s="9"/>
    </row>
    <row r="7" spans="1:11" ht="12.75">
      <c r="A7" s="419" t="s">
        <v>17</v>
      </c>
      <c r="B7" s="419" t="s">
        <v>1</v>
      </c>
      <c r="C7" s="419" t="s">
        <v>721</v>
      </c>
      <c r="D7" s="418" t="s">
        <v>35</v>
      </c>
      <c r="E7" s="418" t="s">
        <v>22</v>
      </c>
      <c r="F7" s="418"/>
      <c r="G7" s="418"/>
      <c r="H7" s="418"/>
      <c r="I7" s="418"/>
      <c r="J7" s="418" t="s">
        <v>722</v>
      </c>
      <c r="K7" s="9"/>
    </row>
    <row r="8" spans="1:11" ht="12.75">
      <c r="A8" s="419"/>
      <c r="B8" s="419"/>
      <c r="C8" s="419"/>
      <c r="D8" s="418"/>
      <c r="E8" s="418" t="s">
        <v>723</v>
      </c>
      <c r="F8" s="418" t="s">
        <v>10</v>
      </c>
      <c r="G8" s="418"/>
      <c r="H8" s="418"/>
      <c r="I8" s="418"/>
      <c r="J8" s="418"/>
      <c r="K8" s="9"/>
    </row>
    <row r="9" spans="1:11" ht="12.75">
      <c r="A9" s="419"/>
      <c r="B9" s="419"/>
      <c r="C9" s="419"/>
      <c r="D9" s="418"/>
      <c r="E9" s="418"/>
      <c r="F9" s="418" t="s">
        <v>724</v>
      </c>
      <c r="G9" s="418" t="s">
        <v>725</v>
      </c>
      <c r="H9" s="418" t="s">
        <v>726</v>
      </c>
      <c r="I9" s="418" t="s">
        <v>727</v>
      </c>
      <c r="J9" s="418"/>
      <c r="K9" s="9"/>
    </row>
    <row r="10" spans="1:11" ht="12.75">
      <c r="A10" s="419"/>
      <c r="B10" s="419"/>
      <c r="C10" s="419"/>
      <c r="D10" s="418"/>
      <c r="E10" s="418"/>
      <c r="F10" s="418"/>
      <c r="G10" s="418"/>
      <c r="H10" s="418"/>
      <c r="I10" s="418"/>
      <c r="J10" s="418"/>
      <c r="K10" s="9"/>
    </row>
    <row r="11" spans="1:11" ht="12.75">
      <c r="A11" s="419"/>
      <c r="B11" s="419"/>
      <c r="C11" s="419"/>
      <c r="D11" s="418"/>
      <c r="E11" s="418"/>
      <c r="F11" s="418"/>
      <c r="G11" s="418"/>
      <c r="H11" s="418"/>
      <c r="I11" s="418"/>
      <c r="J11" s="418"/>
      <c r="K11" s="9"/>
    </row>
    <row r="12" spans="1:11" ht="12.75">
      <c r="A12" s="252">
        <v>1</v>
      </c>
      <c r="B12" s="252">
        <v>2</v>
      </c>
      <c r="C12" s="252">
        <v>3</v>
      </c>
      <c r="D12" s="253">
        <v>4</v>
      </c>
      <c r="E12" s="252">
        <v>6</v>
      </c>
      <c r="F12" s="252">
        <v>7</v>
      </c>
      <c r="G12" s="252">
        <v>8</v>
      </c>
      <c r="H12" s="252">
        <v>9</v>
      </c>
      <c r="I12" s="252">
        <v>10</v>
      </c>
      <c r="J12" s="252">
        <v>11</v>
      </c>
      <c r="K12" s="9"/>
    </row>
    <row r="13" spans="1:11" ht="242.25">
      <c r="A13" s="359" t="s">
        <v>6</v>
      </c>
      <c r="B13" s="275">
        <v>600</v>
      </c>
      <c r="C13" s="275">
        <v>60016</v>
      </c>
      <c r="D13" s="368" t="s">
        <v>728</v>
      </c>
      <c r="E13" s="256">
        <v>80000</v>
      </c>
      <c r="F13" s="265"/>
      <c r="G13" s="256">
        <v>80000</v>
      </c>
      <c r="H13" s="264" t="s">
        <v>729</v>
      </c>
      <c r="I13" s="275"/>
      <c r="J13" s="255" t="s">
        <v>730</v>
      </c>
      <c r="K13" s="9"/>
    </row>
    <row r="14" spans="1:11" ht="51">
      <c r="A14" s="359" t="s">
        <v>7</v>
      </c>
      <c r="B14" s="275">
        <v>600</v>
      </c>
      <c r="C14" s="275">
        <v>60016</v>
      </c>
      <c r="D14" s="264" t="s">
        <v>731</v>
      </c>
      <c r="E14" s="256">
        <f>SUM(F14,G14)</f>
        <v>500000</v>
      </c>
      <c r="F14" s="265"/>
      <c r="G14" s="256">
        <v>500000</v>
      </c>
      <c r="H14" s="264" t="s">
        <v>729</v>
      </c>
      <c r="I14" s="275"/>
      <c r="J14" s="255"/>
      <c r="K14" s="9"/>
    </row>
    <row r="15" spans="1:11" ht="51">
      <c r="A15" s="359" t="s">
        <v>8</v>
      </c>
      <c r="B15" s="275">
        <v>600</v>
      </c>
      <c r="C15" s="275">
        <v>60016</v>
      </c>
      <c r="D15" s="264" t="s">
        <v>732</v>
      </c>
      <c r="E15" s="256">
        <v>575000</v>
      </c>
      <c r="F15" s="265"/>
      <c r="G15" s="256">
        <v>575000</v>
      </c>
      <c r="H15" s="264" t="s">
        <v>729</v>
      </c>
      <c r="I15" s="275"/>
      <c r="J15" s="255" t="s">
        <v>730</v>
      </c>
      <c r="K15" s="9"/>
    </row>
    <row r="16" spans="1:11" ht="51">
      <c r="A16" s="359" t="s">
        <v>0</v>
      </c>
      <c r="B16" s="275">
        <v>600</v>
      </c>
      <c r="C16" s="275">
        <v>60016</v>
      </c>
      <c r="D16" s="264" t="s">
        <v>733</v>
      </c>
      <c r="E16" s="256">
        <v>270000</v>
      </c>
      <c r="F16" s="265"/>
      <c r="G16" s="256">
        <v>270000</v>
      </c>
      <c r="H16" s="264" t="s">
        <v>729</v>
      </c>
      <c r="I16" s="275"/>
      <c r="J16" s="275"/>
      <c r="K16" s="9"/>
    </row>
    <row r="17" spans="1:11" ht="51">
      <c r="A17" s="359" t="s">
        <v>196</v>
      </c>
      <c r="B17" s="275">
        <v>600</v>
      </c>
      <c r="C17" s="275">
        <v>60016</v>
      </c>
      <c r="D17" s="360" t="s">
        <v>734</v>
      </c>
      <c r="E17" s="256">
        <v>200000</v>
      </c>
      <c r="F17" s="256"/>
      <c r="G17" s="256">
        <v>200000</v>
      </c>
      <c r="H17" s="264" t="s">
        <v>729</v>
      </c>
      <c r="I17" s="275"/>
      <c r="J17" s="275"/>
      <c r="K17" s="9"/>
    </row>
    <row r="18" spans="1:11" ht="63.75">
      <c r="A18" s="359" t="s">
        <v>210</v>
      </c>
      <c r="B18" s="275">
        <v>600</v>
      </c>
      <c r="C18" s="275">
        <v>60016</v>
      </c>
      <c r="D18" s="264" t="s">
        <v>735</v>
      </c>
      <c r="E18" s="256">
        <v>603900</v>
      </c>
      <c r="F18" s="256"/>
      <c r="G18" s="256">
        <v>603900</v>
      </c>
      <c r="H18" s="264" t="s">
        <v>729</v>
      </c>
      <c r="I18" s="275"/>
      <c r="J18" s="275"/>
      <c r="K18" s="9"/>
    </row>
    <row r="19" spans="1:11" ht="51">
      <c r="A19" s="359" t="s">
        <v>213</v>
      </c>
      <c r="B19" s="275">
        <v>600</v>
      </c>
      <c r="C19" s="275">
        <v>60016</v>
      </c>
      <c r="D19" s="264" t="s">
        <v>736</v>
      </c>
      <c r="E19" s="256">
        <v>750000</v>
      </c>
      <c r="F19" s="256"/>
      <c r="G19" s="256">
        <v>750000</v>
      </c>
      <c r="H19" s="264" t="s">
        <v>729</v>
      </c>
      <c r="I19" s="275"/>
      <c r="J19" s="275"/>
      <c r="K19" s="9"/>
    </row>
    <row r="20" spans="1:11" ht="51">
      <c r="A20" s="359" t="s">
        <v>216</v>
      </c>
      <c r="B20" s="275">
        <v>700</v>
      </c>
      <c r="C20" s="275">
        <v>70004</v>
      </c>
      <c r="D20" s="264" t="s">
        <v>737</v>
      </c>
      <c r="E20" s="256">
        <f>SUM(F20,G20,H20)</f>
        <v>13600</v>
      </c>
      <c r="F20" s="256"/>
      <c r="G20" s="256">
        <v>13600</v>
      </c>
      <c r="H20" s="264" t="s">
        <v>729</v>
      </c>
      <c r="I20" s="275"/>
      <c r="J20" s="275"/>
      <c r="K20" s="9"/>
    </row>
    <row r="21" spans="1:11" ht="51">
      <c r="A21" s="359" t="s">
        <v>219</v>
      </c>
      <c r="B21" s="275">
        <v>700</v>
      </c>
      <c r="C21" s="275">
        <v>70005</v>
      </c>
      <c r="D21" s="264" t="s">
        <v>738</v>
      </c>
      <c r="E21" s="256">
        <v>500000</v>
      </c>
      <c r="F21" s="256"/>
      <c r="G21" s="256">
        <v>500000</v>
      </c>
      <c r="H21" s="264" t="s">
        <v>729</v>
      </c>
      <c r="I21" s="275"/>
      <c r="J21" s="275"/>
      <c r="K21" s="9"/>
    </row>
    <row r="22" spans="1:11" ht="51">
      <c r="A22" s="359" t="s">
        <v>222</v>
      </c>
      <c r="B22" s="275">
        <v>700</v>
      </c>
      <c r="C22" s="275">
        <v>70095</v>
      </c>
      <c r="D22" s="264" t="s">
        <v>739</v>
      </c>
      <c r="E22" s="256">
        <v>100000</v>
      </c>
      <c r="F22" s="256"/>
      <c r="G22" s="256">
        <v>100000</v>
      </c>
      <c r="H22" s="264" t="s">
        <v>729</v>
      </c>
      <c r="I22" s="275"/>
      <c r="J22" s="275"/>
      <c r="K22" s="9"/>
    </row>
    <row r="23" spans="1:11" ht="51">
      <c r="A23" s="359" t="s">
        <v>580</v>
      </c>
      <c r="B23" s="275">
        <v>750</v>
      </c>
      <c r="C23" s="275">
        <v>75023</v>
      </c>
      <c r="D23" s="264" t="s">
        <v>740</v>
      </c>
      <c r="E23" s="256">
        <f>SUM(F23,G23,H23)</f>
        <v>250000</v>
      </c>
      <c r="F23" s="256"/>
      <c r="G23" s="256">
        <v>250000</v>
      </c>
      <c r="H23" s="264" t="s">
        <v>741</v>
      </c>
      <c r="I23" s="275"/>
      <c r="J23" s="275"/>
      <c r="K23" s="9"/>
    </row>
    <row r="24" spans="1:11" ht="51">
      <c r="A24" s="359" t="s">
        <v>582</v>
      </c>
      <c r="B24" s="275">
        <v>801</v>
      </c>
      <c r="C24" s="275">
        <v>80101</v>
      </c>
      <c r="D24" s="264" t="s">
        <v>740</v>
      </c>
      <c r="E24" s="256">
        <f>SUM(F24,G24,H24)</f>
        <v>7000</v>
      </c>
      <c r="F24" s="256"/>
      <c r="G24" s="361">
        <v>7000</v>
      </c>
      <c r="H24" s="264" t="s">
        <v>729</v>
      </c>
      <c r="I24" s="275"/>
      <c r="J24" s="275"/>
      <c r="K24" s="9"/>
    </row>
    <row r="25" spans="1:11" ht="51">
      <c r="A25" s="359" t="s">
        <v>584</v>
      </c>
      <c r="B25" s="275">
        <v>900</v>
      </c>
      <c r="C25" s="275">
        <v>90004</v>
      </c>
      <c r="D25" s="264" t="s">
        <v>742</v>
      </c>
      <c r="E25" s="256">
        <v>20000</v>
      </c>
      <c r="F25" s="256"/>
      <c r="G25" s="361">
        <v>20000</v>
      </c>
      <c r="H25" s="264" t="s">
        <v>729</v>
      </c>
      <c r="I25" s="275"/>
      <c r="J25" s="275"/>
      <c r="K25" s="9"/>
    </row>
    <row r="26" spans="1:11" ht="51">
      <c r="A26" s="359" t="s">
        <v>586</v>
      </c>
      <c r="B26" s="275">
        <v>900</v>
      </c>
      <c r="C26" s="275">
        <v>90015</v>
      </c>
      <c r="D26" s="264" t="s">
        <v>743</v>
      </c>
      <c r="E26" s="256">
        <v>85000</v>
      </c>
      <c r="F26" s="265"/>
      <c r="G26" s="362">
        <v>85000</v>
      </c>
      <c r="H26" s="264" t="s">
        <v>729</v>
      </c>
      <c r="I26" s="275"/>
      <c r="J26" s="275"/>
      <c r="K26" s="9"/>
    </row>
    <row r="27" spans="1:11" ht="51">
      <c r="A27" s="359" t="s">
        <v>588</v>
      </c>
      <c r="B27" s="275">
        <v>900</v>
      </c>
      <c r="C27" s="275">
        <v>90015</v>
      </c>
      <c r="D27" s="264" t="s">
        <v>744</v>
      </c>
      <c r="E27" s="256">
        <v>25000</v>
      </c>
      <c r="F27" s="256"/>
      <c r="G27" s="265">
        <v>25000</v>
      </c>
      <c r="H27" s="264" t="s">
        <v>729</v>
      </c>
      <c r="I27" s="275"/>
      <c r="J27" s="275"/>
      <c r="K27" s="9"/>
    </row>
    <row r="28" spans="1:11" ht="51">
      <c r="A28" s="359" t="s">
        <v>590</v>
      </c>
      <c r="B28" s="275">
        <v>900</v>
      </c>
      <c r="C28" s="275">
        <v>90015</v>
      </c>
      <c r="D28" s="264" t="s">
        <v>745</v>
      </c>
      <c r="E28" s="256">
        <v>33000</v>
      </c>
      <c r="F28" s="256"/>
      <c r="G28" s="363">
        <v>33000</v>
      </c>
      <c r="H28" s="264" t="s">
        <v>729</v>
      </c>
      <c r="I28" s="275"/>
      <c r="J28" s="275"/>
      <c r="K28" s="9"/>
    </row>
    <row r="29" spans="1:11" ht="51">
      <c r="A29" s="359" t="s">
        <v>592</v>
      </c>
      <c r="B29" s="275">
        <v>900</v>
      </c>
      <c r="C29" s="275">
        <v>90015</v>
      </c>
      <c r="D29" s="264" t="s">
        <v>746</v>
      </c>
      <c r="E29" s="256">
        <v>60000</v>
      </c>
      <c r="F29" s="256"/>
      <c r="G29" s="363">
        <v>60000</v>
      </c>
      <c r="H29" s="264" t="s">
        <v>741</v>
      </c>
      <c r="I29" s="275"/>
      <c r="J29" s="275"/>
      <c r="K29" s="9"/>
    </row>
    <row r="30" spans="1:11" ht="51">
      <c r="A30" s="359" t="s">
        <v>594</v>
      </c>
      <c r="B30" s="275">
        <v>900</v>
      </c>
      <c r="C30" s="275">
        <v>90015</v>
      </c>
      <c r="D30" s="264" t="s">
        <v>747</v>
      </c>
      <c r="E30" s="256">
        <v>60000</v>
      </c>
      <c r="F30" s="265"/>
      <c r="G30" s="256">
        <v>60000</v>
      </c>
      <c r="H30" s="264" t="s">
        <v>729</v>
      </c>
      <c r="I30" s="275"/>
      <c r="J30" s="275"/>
      <c r="K30" s="9"/>
    </row>
    <row r="31" spans="1:11" ht="51">
      <c r="A31" s="359" t="s">
        <v>596</v>
      </c>
      <c r="B31" s="275">
        <v>900</v>
      </c>
      <c r="C31" s="275">
        <v>90015</v>
      </c>
      <c r="D31" s="264" t="s">
        <v>748</v>
      </c>
      <c r="E31" s="256">
        <v>25000</v>
      </c>
      <c r="F31" s="265"/>
      <c r="G31" s="256">
        <v>25000</v>
      </c>
      <c r="H31" s="264" t="s">
        <v>729</v>
      </c>
      <c r="I31" s="275"/>
      <c r="J31" s="275"/>
      <c r="K31" s="9"/>
    </row>
    <row r="32" spans="1:11" ht="51">
      <c r="A32" s="359" t="s">
        <v>598</v>
      </c>
      <c r="B32" s="275">
        <v>900</v>
      </c>
      <c r="C32" s="275">
        <v>90015</v>
      </c>
      <c r="D32" s="264" t="s">
        <v>749</v>
      </c>
      <c r="E32" s="256">
        <v>30000</v>
      </c>
      <c r="F32" s="265"/>
      <c r="G32" s="256">
        <v>30000</v>
      </c>
      <c r="H32" s="264" t="s">
        <v>729</v>
      </c>
      <c r="I32" s="275"/>
      <c r="J32" s="275"/>
      <c r="K32" s="9"/>
    </row>
    <row r="33" spans="1:11" ht="51">
      <c r="A33" s="359" t="s">
        <v>600</v>
      </c>
      <c r="B33" s="275">
        <v>900</v>
      </c>
      <c r="C33" s="275">
        <v>90015</v>
      </c>
      <c r="D33" s="264" t="s">
        <v>750</v>
      </c>
      <c r="E33" s="256">
        <v>100000</v>
      </c>
      <c r="F33" s="265"/>
      <c r="G33" s="256">
        <v>100000</v>
      </c>
      <c r="H33" s="264" t="s">
        <v>729</v>
      </c>
      <c r="I33" s="275"/>
      <c r="J33" s="275"/>
      <c r="K33" s="9"/>
    </row>
    <row r="34" spans="1:11" ht="51">
      <c r="A34" s="359" t="s">
        <v>602</v>
      </c>
      <c r="B34" s="275">
        <v>900</v>
      </c>
      <c r="C34" s="275">
        <v>90095</v>
      </c>
      <c r="D34" s="264" t="s">
        <v>751</v>
      </c>
      <c r="E34" s="256">
        <v>60000</v>
      </c>
      <c r="F34" s="265"/>
      <c r="G34" s="364">
        <v>60000</v>
      </c>
      <c r="H34" s="264" t="s">
        <v>752</v>
      </c>
      <c r="I34" s="275"/>
      <c r="J34" s="275"/>
      <c r="K34" s="9"/>
    </row>
    <row r="35" spans="1:11" ht="51">
      <c r="A35" s="359" t="s">
        <v>604</v>
      </c>
      <c r="B35" s="275">
        <v>900</v>
      </c>
      <c r="C35" s="275">
        <v>90095</v>
      </c>
      <c r="D35" s="264" t="s">
        <v>753</v>
      </c>
      <c r="E35" s="256">
        <f>SUM(F35,G35)</f>
        <v>150000</v>
      </c>
      <c r="F35" s="363"/>
      <c r="G35" s="362">
        <v>150000</v>
      </c>
      <c r="H35" s="264" t="s">
        <v>754</v>
      </c>
      <c r="I35" s="275"/>
      <c r="J35" s="275"/>
      <c r="K35" s="9"/>
    </row>
    <row r="36" spans="1:11" ht="51">
      <c r="A36" s="359" t="s">
        <v>606</v>
      </c>
      <c r="B36" s="275">
        <v>900</v>
      </c>
      <c r="C36" s="275">
        <v>90095</v>
      </c>
      <c r="D36" s="264" t="s">
        <v>755</v>
      </c>
      <c r="E36" s="256">
        <f>SUM(F36,G36)</f>
        <v>150000</v>
      </c>
      <c r="F36" s="265"/>
      <c r="G36" s="363">
        <v>150000</v>
      </c>
      <c r="H36" s="264" t="s">
        <v>754</v>
      </c>
      <c r="I36" s="275"/>
      <c r="J36" s="275"/>
      <c r="K36" s="9"/>
    </row>
    <row r="37" spans="1:11" ht="63.75">
      <c r="A37" s="359" t="s">
        <v>608</v>
      </c>
      <c r="B37" s="275">
        <v>900</v>
      </c>
      <c r="C37" s="275">
        <v>90095</v>
      </c>
      <c r="D37" s="264" t="s">
        <v>756</v>
      </c>
      <c r="E37" s="256">
        <f>SUM(F37,G37)</f>
        <v>100000</v>
      </c>
      <c r="F37" s="265"/>
      <c r="G37" s="363">
        <v>100000</v>
      </c>
      <c r="H37" s="264" t="s">
        <v>754</v>
      </c>
      <c r="I37" s="275"/>
      <c r="J37" s="275"/>
      <c r="K37" s="9"/>
    </row>
    <row r="38" spans="1:11" ht="15.75">
      <c r="A38" s="417" t="s">
        <v>34</v>
      </c>
      <c r="B38" s="417"/>
      <c r="C38" s="417"/>
      <c r="D38" s="417"/>
      <c r="E38" s="305">
        <f>SUM(E13:E37)</f>
        <v>4747500</v>
      </c>
      <c r="F38" s="305">
        <f>SUM(F13:F37)</f>
        <v>0</v>
      </c>
      <c r="G38" s="305">
        <f>SUM(G13:G37)</f>
        <v>4747500</v>
      </c>
      <c r="H38" s="305"/>
      <c r="I38" s="365"/>
      <c r="J38" s="366" t="s">
        <v>15</v>
      </c>
      <c r="K38" s="367"/>
    </row>
    <row r="39" spans="1:11" ht="12.75">
      <c r="A39" s="9"/>
      <c r="B39" s="9"/>
      <c r="C39" s="9"/>
      <c r="D39" s="306"/>
      <c r="E39" s="9"/>
      <c r="F39" s="9"/>
      <c r="G39" s="9"/>
      <c r="H39" s="9"/>
      <c r="I39" s="9"/>
      <c r="J39" s="9"/>
      <c r="K39" s="9"/>
    </row>
    <row r="40" spans="1:11" ht="12.75">
      <c r="A40" s="9" t="s">
        <v>21</v>
      </c>
      <c r="B40" s="9"/>
      <c r="C40" s="9"/>
      <c r="D40" s="306"/>
      <c r="E40" s="9"/>
      <c r="F40" s="9"/>
      <c r="G40" s="9"/>
      <c r="H40" s="9"/>
      <c r="I40" s="9"/>
      <c r="J40" s="9"/>
      <c r="K40" s="9"/>
    </row>
    <row r="41" spans="1:11" ht="12.75">
      <c r="A41" s="9" t="s">
        <v>668</v>
      </c>
      <c r="B41" s="9"/>
      <c r="C41" s="9"/>
      <c r="D41" s="306"/>
      <c r="E41" s="9"/>
      <c r="F41" s="9"/>
      <c r="G41" s="9"/>
      <c r="H41" s="9"/>
      <c r="I41" s="9"/>
      <c r="J41" s="9"/>
      <c r="K41" s="9"/>
    </row>
    <row r="42" spans="1:11" ht="12.75">
      <c r="A42" s="9" t="s">
        <v>669</v>
      </c>
      <c r="B42" s="9"/>
      <c r="C42" s="9"/>
      <c r="D42" s="306"/>
      <c r="E42" s="9"/>
      <c r="F42" s="9"/>
      <c r="G42" s="9"/>
      <c r="H42" s="9"/>
      <c r="I42" s="9"/>
      <c r="J42" s="9"/>
      <c r="K42" s="9"/>
    </row>
    <row r="43" spans="1:11" ht="12.75">
      <c r="A43" s="9" t="s">
        <v>757</v>
      </c>
      <c r="B43" s="9"/>
      <c r="C43" s="9"/>
      <c r="D43" s="306"/>
      <c r="E43" s="9"/>
      <c r="F43" s="9"/>
      <c r="G43" s="9"/>
      <c r="H43" s="9"/>
      <c r="I43" s="9"/>
      <c r="J43" s="9"/>
      <c r="K43" s="9"/>
    </row>
    <row r="44" spans="1:11" ht="12.75">
      <c r="A44" s="9" t="s">
        <v>20</v>
      </c>
      <c r="B44" s="9"/>
      <c r="C44" s="9"/>
      <c r="D44" s="306"/>
      <c r="E44" s="9"/>
      <c r="F44" s="9"/>
      <c r="G44" s="9"/>
      <c r="H44" s="9"/>
      <c r="I44" s="9"/>
      <c r="J44" s="9"/>
      <c r="K44" s="9"/>
    </row>
    <row r="45" spans="1:11" ht="12.75">
      <c r="A45" s="9"/>
      <c r="B45" s="9"/>
      <c r="C45" s="9"/>
      <c r="D45" s="306"/>
      <c r="E45" s="9"/>
      <c r="F45" s="9"/>
      <c r="G45" s="9"/>
      <c r="H45" s="9"/>
      <c r="I45" s="9"/>
      <c r="J45" s="9"/>
      <c r="K45" s="9"/>
    </row>
  </sheetData>
  <sheetProtection/>
  <mergeCells count="14">
    <mergeCell ref="A5:J5"/>
    <mergeCell ref="A7:A11"/>
    <mergeCell ref="B7:B11"/>
    <mergeCell ref="C7:C11"/>
    <mergeCell ref="A38:D38"/>
    <mergeCell ref="D7:D11"/>
    <mergeCell ref="E7:I7"/>
    <mergeCell ref="J7:J11"/>
    <mergeCell ref="E8:E11"/>
    <mergeCell ref="F8:I8"/>
    <mergeCell ref="F9:F11"/>
    <mergeCell ref="G9:G11"/>
    <mergeCell ref="H9:H11"/>
    <mergeCell ref="I9:I11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4.625" style="54" customWidth="1"/>
    <col min="2" max="2" width="43.25390625" style="54" customWidth="1"/>
    <col min="3" max="3" width="11.25390625" style="54" customWidth="1"/>
    <col min="4" max="4" width="11.25390625" style="54" bestFit="1" customWidth="1"/>
    <col min="5" max="5" width="11.25390625" style="54" customWidth="1"/>
    <col min="6" max="6" width="11.25390625" style="54" bestFit="1" customWidth="1"/>
    <col min="7" max="16384" width="9.125" style="54" customWidth="1"/>
  </cols>
  <sheetData>
    <row r="1" s="53" customFormat="1" ht="12">
      <c r="C1" s="53" t="s">
        <v>45</v>
      </c>
    </row>
    <row r="2" s="53" customFormat="1" ht="12">
      <c r="C2" s="53" t="s">
        <v>46</v>
      </c>
    </row>
    <row r="3" s="53" customFormat="1" ht="12">
      <c r="C3" s="53" t="s">
        <v>47</v>
      </c>
    </row>
    <row r="4" s="53" customFormat="1" ht="12">
      <c r="C4" s="53" t="s">
        <v>48</v>
      </c>
    </row>
    <row r="5" ht="15.75">
      <c r="C5" s="55"/>
    </row>
    <row r="7" spans="1:6" ht="25.5" customHeight="1">
      <c r="A7" s="420" t="s">
        <v>544</v>
      </c>
      <c r="B7" s="420"/>
      <c r="C7" s="420"/>
      <c r="D7" s="420"/>
      <c r="E7" s="420"/>
      <c r="F7" s="420"/>
    </row>
    <row r="8" spans="1:6" ht="25.5" customHeight="1">
      <c r="A8" s="56"/>
      <c r="B8" s="56"/>
      <c r="C8" s="56"/>
      <c r="D8" s="56"/>
      <c r="E8" s="56"/>
      <c r="F8" s="56"/>
    </row>
    <row r="9" ht="12.75">
      <c r="F9" s="57" t="s">
        <v>49</v>
      </c>
    </row>
    <row r="10" spans="1:6" ht="35.25" customHeight="1">
      <c r="A10" s="421" t="s">
        <v>50</v>
      </c>
      <c r="B10" s="421" t="s">
        <v>51</v>
      </c>
      <c r="C10" s="421" t="s">
        <v>545</v>
      </c>
      <c r="D10" s="421" t="s">
        <v>548</v>
      </c>
      <c r="E10" s="421"/>
      <c r="F10" s="421"/>
    </row>
    <row r="11" spans="1:6" ht="27.75" customHeight="1">
      <c r="A11" s="421"/>
      <c r="B11" s="421"/>
      <c r="C11" s="421"/>
      <c r="D11" s="58" t="s">
        <v>74</v>
      </c>
      <c r="E11" s="58" t="s">
        <v>546</v>
      </c>
      <c r="F11" s="58" t="s">
        <v>547</v>
      </c>
    </row>
    <row r="12" spans="1:6" ht="12.75">
      <c r="A12" s="59" t="s">
        <v>53</v>
      </c>
      <c r="B12" s="60" t="s">
        <v>54</v>
      </c>
      <c r="C12" s="60">
        <v>0</v>
      </c>
      <c r="D12" s="60">
        <v>0</v>
      </c>
      <c r="E12" s="60">
        <v>0</v>
      </c>
      <c r="F12" s="60">
        <v>0</v>
      </c>
    </row>
    <row r="13" spans="1:6" ht="12.75">
      <c r="A13" s="60"/>
      <c r="B13" s="61" t="s">
        <v>55</v>
      </c>
      <c r="C13" s="60">
        <v>0</v>
      </c>
      <c r="D13" s="60">
        <v>0</v>
      </c>
      <c r="E13" s="60">
        <v>0</v>
      </c>
      <c r="F13" s="60">
        <v>0</v>
      </c>
    </row>
    <row r="14" spans="1:6" ht="12.75">
      <c r="A14" s="60"/>
      <c r="B14" s="61" t="s">
        <v>56</v>
      </c>
      <c r="C14" s="60">
        <v>0</v>
      </c>
      <c r="D14" s="60">
        <v>0</v>
      </c>
      <c r="E14" s="60">
        <v>0</v>
      </c>
      <c r="F14" s="60">
        <v>0</v>
      </c>
    </row>
    <row r="15" spans="1:6" ht="12.75">
      <c r="A15" s="60"/>
      <c r="B15" s="61" t="s">
        <v>57</v>
      </c>
      <c r="C15" s="60">
        <v>0</v>
      </c>
      <c r="D15" s="60">
        <v>0</v>
      </c>
      <c r="E15" s="60">
        <v>0</v>
      </c>
      <c r="F15" s="60">
        <v>0</v>
      </c>
    </row>
    <row r="16" spans="1:6" ht="12.75">
      <c r="A16" s="62"/>
      <c r="B16" s="63"/>
      <c r="C16" s="62"/>
      <c r="D16" s="62"/>
      <c r="E16" s="62"/>
      <c r="F16" s="62"/>
    </row>
    <row r="17" spans="1:6" ht="15">
      <c r="A17" s="59" t="s">
        <v>58</v>
      </c>
      <c r="B17" s="60" t="s">
        <v>59</v>
      </c>
      <c r="C17" s="231">
        <v>28676608</v>
      </c>
      <c r="D17" s="231">
        <v>18614534</v>
      </c>
      <c r="E17" s="231"/>
      <c r="F17" s="232">
        <f>SUM(D17,E17)</f>
        <v>18614534</v>
      </c>
    </row>
    <row r="18" spans="1:6" ht="15">
      <c r="A18" s="60"/>
      <c r="B18" s="61" t="s">
        <v>55</v>
      </c>
      <c r="C18" s="231">
        <v>11469518</v>
      </c>
      <c r="D18" s="231">
        <v>7985814</v>
      </c>
      <c r="E18" s="231"/>
      <c r="F18" s="232">
        <f>SUM(D18,E18)</f>
        <v>7985814</v>
      </c>
    </row>
    <row r="19" spans="1:6" ht="15">
      <c r="A19" s="60"/>
      <c r="B19" s="61" t="s">
        <v>56</v>
      </c>
      <c r="C19" s="231">
        <v>0</v>
      </c>
      <c r="D19" s="231">
        <v>0</v>
      </c>
      <c r="E19" s="231"/>
      <c r="F19" s="232">
        <v>0</v>
      </c>
    </row>
    <row r="20" spans="1:6" ht="15">
      <c r="A20" s="60"/>
      <c r="B20" s="61" t="s">
        <v>57</v>
      </c>
      <c r="C20" s="231">
        <v>17207090</v>
      </c>
      <c r="D20" s="231">
        <v>10628720</v>
      </c>
      <c r="E20" s="231"/>
      <c r="F20" s="232">
        <f>SUM(D20,E20)</f>
        <v>10628720</v>
      </c>
    </row>
    <row r="21" spans="1:6" ht="15">
      <c r="A21" s="62"/>
      <c r="B21" s="63"/>
      <c r="C21" s="233"/>
      <c r="D21" s="233"/>
      <c r="E21" s="233"/>
      <c r="F21" s="234"/>
    </row>
    <row r="22" spans="1:6" ht="14.25">
      <c r="A22" s="59"/>
      <c r="B22" s="239" t="s">
        <v>60</v>
      </c>
      <c r="C22" s="235">
        <v>28676608</v>
      </c>
      <c r="D22" s="235">
        <v>18614534</v>
      </c>
      <c r="E22" s="235"/>
      <c r="F22" s="236">
        <f>SUM(D22,E22)</f>
        <v>18614534</v>
      </c>
    </row>
    <row r="23" spans="1:6" ht="14.25">
      <c r="A23" s="60"/>
      <c r="B23" s="240" t="s">
        <v>55</v>
      </c>
      <c r="C23" s="235">
        <v>11469518</v>
      </c>
      <c r="D23" s="235">
        <v>7985814</v>
      </c>
      <c r="E23" s="235"/>
      <c r="F23" s="236">
        <f>SUM(D23,E23)</f>
        <v>7985814</v>
      </c>
    </row>
    <row r="24" spans="1:6" ht="14.25">
      <c r="A24" s="60"/>
      <c r="B24" s="240" t="s">
        <v>56</v>
      </c>
      <c r="C24" s="235">
        <v>0</v>
      </c>
      <c r="D24" s="235">
        <v>0</v>
      </c>
      <c r="E24" s="235"/>
      <c r="F24" s="236">
        <v>0</v>
      </c>
    </row>
    <row r="25" spans="1:6" ht="14.25">
      <c r="A25" s="60"/>
      <c r="B25" s="240" t="s">
        <v>57</v>
      </c>
      <c r="C25" s="235">
        <v>17207090</v>
      </c>
      <c r="D25" s="235">
        <v>10628720</v>
      </c>
      <c r="E25" s="235"/>
      <c r="F25" s="236">
        <f>SUM(D25,E25)</f>
        <v>10628720</v>
      </c>
    </row>
    <row r="26" spans="1:6" ht="14.25">
      <c r="A26" s="62"/>
      <c r="B26" s="241"/>
      <c r="C26" s="237"/>
      <c r="D26" s="237"/>
      <c r="E26" s="237"/>
      <c r="F26" s="238"/>
    </row>
  </sheetData>
  <sheetProtection/>
  <mergeCells count="5">
    <mergeCell ref="A7:F7"/>
    <mergeCell ref="A10:A11"/>
    <mergeCell ref="B10:B11"/>
    <mergeCell ref="C10:C11"/>
    <mergeCell ref="D10:F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625" style="54" customWidth="1"/>
    <col min="2" max="2" width="35.375" style="54" customWidth="1"/>
    <col min="3" max="3" width="9.125" style="54" customWidth="1"/>
    <col min="4" max="4" width="10.375" style="54" customWidth="1"/>
    <col min="5" max="6" width="9.125" style="54" customWidth="1"/>
    <col min="7" max="7" width="29.875" style="54" customWidth="1"/>
    <col min="8" max="8" width="9.125" style="54" customWidth="1"/>
    <col min="9" max="10" width="9.875" style="54" customWidth="1"/>
    <col min="11" max="16384" width="9.125" style="54" customWidth="1"/>
  </cols>
  <sheetData>
    <row r="1" s="53" customFormat="1" ht="12">
      <c r="J1" s="53" t="s">
        <v>61</v>
      </c>
    </row>
    <row r="2" s="53" customFormat="1" ht="12">
      <c r="J2" s="53" t="s">
        <v>46</v>
      </c>
    </row>
    <row r="3" s="53" customFormat="1" ht="12">
      <c r="J3" s="53" t="s">
        <v>47</v>
      </c>
    </row>
    <row r="4" s="53" customFormat="1" ht="12">
      <c r="J4" s="53" t="s">
        <v>48</v>
      </c>
    </row>
    <row r="5" s="53" customFormat="1" ht="12"/>
    <row r="7" spans="1:13" ht="12.75">
      <c r="A7" s="420" t="s">
        <v>76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</row>
    <row r="8" spans="1:13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ht="12.75">
      <c r="M9" s="57" t="s">
        <v>49</v>
      </c>
    </row>
    <row r="10" spans="1:13" ht="48" customHeight="1">
      <c r="A10" s="421" t="s">
        <v>50</v>
      </c>
      <c r="B10" s="421" t="s">
        <v>62</v>
      </c>
      <c r="C10" s="421" t="s">
        <v>63</v>
      </c>
      <c r="D10" s="422" t="s">
        <v>19</v>
      </c>
      <c r="E10" s="421" t="s">
        <v>1</v>
      </c>
      <c r="F10" s="422" t="s">
        <v>2</v>
      </c>
      <c r="G10" s="421" t="s">
        <v>64</v>
      </c>
      <c r="H10" s="421"/>
      <c r="I10" s="422" t="s">
        <v>75</v>
      </c>
      <c r="J10" s="421" t="s">
        <v>73</v>
      </c>
      <c r="K10" s="421" t="s">
        <v>77</v>
      </c>
      <c r="L10" s="421"/>
      <c r="M10" s="421"/>
    </row>
    <row r="11" spans="1:13" ht="24">
      <c r="A11" s="421"/>
      <c r="B11" s="421"/>
      <c r="C11" s="421"/>
      <c r="D11" s="423"/>
      <c r="E11" s="421"/>
      <c r="F11" s="423"/>
      <c r="G11" s="58" t="s">
        <v>65</v>
      </c>
      <c r="H11" s="58" t="s">
        <v>66</v>
      </c>
      <c r="I11" s="423"/>
      <c r="J11" s="421"/>
      <c r="K11" s="58" t="s">
        <v>52</v>
      </c>
      <c r="L11" s="58" t="s">
        <v>74</v>
      </c>
      <c r="M11" s="58" t="s">
        <v>78</v>
      </c>
    </row>
    <row r="12" spans="1:13" ht="12.75">
      <c r="A12" s="64" t="s">
        <v>6</v>
      </c>
      <c r="B12" s="64" t="s">
        <v>67</v>
      </c>
      <c r="C12" s="64"/>
      <c r="D12" s="64"/>
      <c r="E12" s="64"/>
      <c r="F12" s="64"/>
      <c r="G12" s="64" t="s">
        <v>68</v>
      </c>
      <c r="H12" s="64"/>
      <c r="I12" s="64"/>
      <c r="J12" s="64"/>
      <c r="K12" s="64"/>
      <c r="L12" s="64"/>
      <c r="M12" s="64"/>
    </row>
    <row r="13" spans="1:13" ht="12.75">
      <c r="A13" s="60"/>
      <c r="B13" s="60" t="s">
        <v>69</v>
      </c>
      <c r="C13" s="60"/>
      <c r="D13" s="60"/>
      <c r="E13" s="60"/>
      <c r="F13" s="60"/>
      <c r="G13" s="65" t="s">
        <v>55</v>
      </c>
      <c r="H13" s="60"/>
      <c r="I13" s="60"/>
      <c r="J13" s="60"/>
      <c r="K13" s="60"/>
      <c r="L13" s="60"/>
      <c r="M13" s="60"/>
    </row>
    <row r="14" spans="1:13" ht="12.75">
      <c r="A14" s="60"/>
      <c r="B14" s="60" t="s">
        <v>70</v>
      </c>
      <c r="C14" s="60"/>
      <c r="D14" s="60"/>
      <c r="E14" s="60"/>
      <c r="F14" s="60"/>
      <c r="G14" s="65" t="s">
        <v>56</v>
      </c>
      <c r="H14" s="60"/>
      <c r="I14" s="60"/>
      <c r="J14" s="60"/>
      <c r="K14" s="60"/>
      <c r="L14" s="60"/>
      <c r="M14" s="60"/>
    </row>
    <row r="15" spans="1:13" ht="24">
      <c r="A15" s="60"/>
      <c r="B15" s="60" t="s">
        <v>71</v>
      </c>
      <c r="C15" s="60"/>
      <c r="D15" s="60"/>
      <c r="E15" s="60"/>
      <c r="F15" s="60"/>
      <c r="G15" s="66" t="s">
        <v>57</v>
      </c>
      <c r="H15" s="60"/>
      <c r="I15" s="60"/>
      <c r="J15" s="60"/>
      <c r="K15" s="60"/>
      <c r="L15" s="60"/>
      <c r="M15" s="60"/>
    </row>
    <row r="16" spans="1:13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2.75">
      <c r="A17" s="64" t="s">
        <v>7</v>
      </c>
      <c r="B17" s="64" t="s">
        <v>67</v>
      </c>
      <c r="C17" s="64"/>
      <c r="D17" s="64"/>
      <c r="E17" s="64"/>
      <c r="F17" s="64"/>
      <c r="G17" s="64" t="s">
        <v>68</v>
      </c>
      <c r="H17" s="64"/>
      <c r="I17" s="64"/>
      <c r="J17" s="64"/>
      <c r="K17" s="64"/>
      <c r="L17" s="64"/>
      <c r="M17" s="64"/>
    </row>
    <row r="18" spans="1:13" ht="12.75">
      <c r="A18" s="60"/>
      <c r="B18" s="60" t="s">
        <v>69</v>
      </c>
      <c r="C18" s="60"/>
      <c r="D18" s="60"/>
      <c r="E18" s="60"/>
      <c r="F18" s="60"/>
      <c r="G18" s="65" t="s">
        <v>55</v>
      </c>
      <c r="H18" s="60"/>
      <c r="I18" s="60"/>
      <c r="J18" s="60"/>
      <c r="K18" s="60"/>
      <c r="L18" s="60"/>
      <c r="M18" s="60"/>
    </row>
    <row r="19" spans="1:13" ht="12.75">
      <c r="A19" s="60"/>
      <c r="B19" s="60" t="s">
        <v>70</v>
      </c>
      <c r="C19" s="60"/>
      <c r="D19" s="60"/>
      <c r="E19" s="60"/>
      <c r="F19" s="60"/>
      <c r="G19" s="65" t="s">
        <v>56</v>
      </c>
      <c r="H19" s="60"/>
      <c r="I19" s="60"/>
      <c r="J19" s="60"/>
      <c r="K19" s="60"/>
      <c r="L19" s="60"/>
      <c r="M19" s="60"/>
    </row>
    <row r="20" spans="1:13" ht="24">
      <c r="A20" s="60"/>
      <c r="B20" s="60" t="s">
        <v>71</v>
      </c>
      <c r="C20" s="60"/>
      <c r="D20" s="60"/>
      <c r="E20" s="60"/>
      <c r="F20" s="60"/>
      <c r="G20" s="66" t="s">
        <v>57</v>
      </c>
      <c r="H20" s="60"/>
      <c r="I20" s="60"/>
      <c r="J20" s="60"/>
      <c r="K20" s="60"/>
      <c r="L20" s="60"/>
      <c r="M20" s="60"/>
    </row>
    <row r="21" spans="1:13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12.75">
      <c r="A23" s="60"/>
      <c r="B23" s="60" t="s">
        <v>54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12.75">
      <c r="A24" s="60"/>
      <c r="B24" s="61" t="s">
        <v>55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2.75">
      <c r="A25" s="60"/>
      <c r="B25" s="61" t="s">
        <v>56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2.75">
      <c r="A26" s="62"/>
      <c r="B26" s="67" t="s">
        <v>57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</sheetData>
  <sheetProtection/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82" zoomScaleNormal="82" zoomScalePageLayoutView="0" workbookViewId="0" topLeftCell="A1">
      <selection activeCell="A1" sqref="A1"/>
    </sheetView>
  </sheetViews>
  <sheetFormatPr defaultColWidth="9.00390625" defaultRowHeight="12.75"/>
  <cols>
    <col min="1" max="1" width="4.625" style="54" customWidth="1"/>
    <col min="2" max="2" width="35.375" style="54" customWidth="1"/>
    <col min="3" max="3" width="9.125" style="54" customWidth="1"/>
    <col min="4" max="4" width="10.375" style="54" customWidth="1"/>
    <col min="5" max="6" width="9.125" style="54" customWidth="1"/>
    <col min="7" max="7" width="29.875" style="54" customWidth="1"/>
    <col min="8" max="8" width="11.375" style="54" bestFit="1" customWidth="1"/>
    <col min="9" max="9" width="28.375" style="54" bestFit="1" customWidth="1"/>
    <col min="10" max="10" width="26.625" style="54" bestFit="1" customWidth="1"/>
    <col min="11" max="11" width="11.375" style="54" bestFit="1" customWidth="1"/>
    <col min="12" max="16384" width="9.125" style="54" customWidth="1"/>
  </cols>
  <sheetData>
    <row r="1" spans="1:13" ht="12.75">
      <c r="A1" s="308"/>
      <c r="B1" s="308"/>
      <c r="C1" s="308"/>
      <c r="D1" s="308"/>
      <c r="E1" s="308"/>
      <c r="F1" s="308"/>
      <c r="G1" s="308"/>
      <c r="H1" s="308"/>
      <c r="I1" s="308"/>
      <c r="J1" s="308" t="s">
        <v>72</v>
      </c>
      <c r="K1" s="308"/>
      <c r="L1" s="308"/>
      <c r="M1" s="308"/>
    </row>
    <row r="2" spans="1:13" ht="12.75">
      <c r="A2" s="308"/>
      <c r="B2" s="308"/>
      <c r="C2" s="308"/>
      <c r="D2" s="308"/>
      <c r="E2" s="308"/>
      <c r="F2" s="308"/>
      <c r="G2" s="308"/>
      <c r="H2" s="308"/>
      <c r="I2" s="308"/>
      <c r="J2" s="308" t="s">
        <v>672</v>
      </c>
      <c r="K2" s="308"/>
      <c r="L2" s="308"/>
      <c r="M2" s="308"/>
    </row>
    <row r="3" spans="1:13" ht="12.75">
      <c r="A3" s="308"/>
      <c r="B3" s="308"/>
      <c r="C3" s="308"/>
      <c r="D3" s="308"/>
      <c r="E3" s="308"/>
      <c r="F3" s="308"/>
      <c r="G3" s="308"/>
      <c r="H3" s="308"/>
      <c r="I3" s="308"/>
      <c r="J3" s="308" t="s">
        <v>673</v>
      </c>
      <c r="K3" s="308"/>
      <c r="L3" s="308"/>
      <c r="M3" s="308"/>
    </row>
    <row r="4" spans="1:13" ht="12.75">
      <c r="A4" s="308"/>
      <c r="B4" s="308"/>
      <c r="C4" s="308"/>
      <c r="D4" s="308"/>
      <c r="E4" s="308"/>
      <c r="F4" s="308"/>
      <c r="G4" s="308"/>
      <c r="H4" s="308"/>
      <c r="I4" s="308"/>
      <c r="J4" s="308" t="s">
        <v>674</v>
      </c>
      <c r="K4" s="308"/>
      <c r="L4" s="308"/>
      <c r="M4" s="308"/>
    </row>
    <row r="5" spans="1:13" ht="12.75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1:13" ht="12.75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12.75">
      <c r="A7" s="425" t="s">
        <v>675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</row>
    <row r="8" spans="1:13" ht="12.75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2.75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11" t="s">
        <v>49</v>
      </c>
    </row>
    <row r="10" spans="1:13" ht="12.75">
      <c r="A10" s="424" t="s">
        <v>676</v>
      </c>
      <c r="B10" s="424" t="s">
        <v>62</v>
      </c>
      <c r="C10" s="424" t="s">
        <v>63</v>
      </c>
      <c r="D10" s="424" t="s">
        <v>677</v>
      </c>
      <c r="E10" s="424" t="s">
        <v>1</v>
      </c>
      <c r="F10" s="424" t="s">
        <v>2</v>
      </c>
      <c r="G10" s="424" t="s">
        <v>64</v>
      </c>
      <c r="H10" s="424"/>
      <c r="I10" s="424" t="s">
        <v>678</v>
      </c>
      <c r="J10" s="424" t="s">
        <v>545</v>
      </c>
      <c r="K10" s="424" t="s">
        <v>679</v>
      </c>
      <c r="L10" s="424"/>
      <c r="M10" s="424"/>
    </row>
    <row r="11" spans="1:13" ht="24">
      <c r="A11" s="424"/>
      <c r="B11" s="424"/>
      <c r="C11" s="424"/>
      <c r="D11" s="424"/>
      <c r="E11" s="424"/>
      <c r="F11" s="424"/>
      <c r="G11" s="312" t="s">
        <v>65</v>
      </c>
      <c r="H11" s="312" t="s">
        <v>66</v>
      </c>
      <c r="I11" s="424"/>
      <c r="J11" s="424"/>
      <c r="K11" s="312" t="s">
        <v>74</v>
      </c>
      <c r="L11" s="312" t="s">
        <v>546</v>
      </c>
      <c r="M11" s="312" t="s">
        <v>680</v>
      </c>
    </row>
    <row r="12" spans="1:13" ht="25.5">
      <c r="A12" s="313">
        <v>1</v>
      </c>
      <c r="B12" s="314" t="s">
        <v>681</v>
      </c>
      <c r="C12" s="313"/>
      <c r="D12" s="313"/>
      <c r="E12" s="313"/>
      <c r="F12" s="313"/>
      <c r="G12" s="313" t="s">
        <v>68</v>
      </c>
      <c r="H12" s="315"/>
      <c r="I12" s="313"/>
      <c r="J12" s="313"/>
      <c r="K12" s="313"/>
      <c r="L12" s="313"/>
      <c r="M12" s="313"/>
    </row>
    <row r="13" spans="1:13" ht="25.5">
      <c r="A13" s="316"/>
      <c r="B13" s="317" t="s">
        <v>682</v>
      </c>
      <c r="C13" s="316"/>
      <c r="D13" s="316"/>
      <c r="E13" s="316"/>
      <c r="F13" s="316"/>
      <c r="G13" s="318" t="s">
        <v>683</v>
      </c>
      <c r="H13" s="319">
        <f>SUM(I13,J13,K13)</f>
        <v>2537419</v>
      </c>
      <c r="I13" s="319">
        <v>1923743</v>
      </c>
      <c r="J13" s="319">
        <v>613676</v>
      </c>
      <c r="K13" s="319"/>
      <c r="L13" s="320"/>
      <c r="M13" s="320"/>
    </row>
    <row r="14" spans="1:13" ht="38.25">
      <c r="A14" s="316"/>
      <c r="B14" s="317" t="s">
        <v>684</v>
      </c>
      <c r="C14" s="316"/>
      <c r="D14" s="316"/>
      <c r="E14" s="316"/>
      <c r="F14" s="316"/>
      <c r="G14" s="318" t="s">
        <v>56</v>
      </c>
      <c r="H14" s="319"/>
      <c r="I14" s="319"/>
      <c r="J14" s="320"/>
      <c r="K14" s="320"/>
      <c r="L14" s="320"/>
      <c r="M14" s="320"/>
    </row>
    <row r="15" spans="1:13" ht="51">
      <c r="A15" s="316"/>
      <c r="B15" s="317" t="s">
        <v>685</v>
      </c>
      <c r="C15" s="316" t="s">
        <v>686</v>
      </c>
      <c r="D15" s="316"/>
      <c r="E15" s="316">
        <v>600</v>
      </c>
      <c r="F15" s="316">
        <v>60016</v>
      </c>
      <c r="G15" s="321" t="s">
        <v>57</v>
      </c>
      <c r="H15" s="319">
        <f>SUM(I15,J15,K15)</f>
        <v>3806128</v>
      </c>
      <c r="I15" s="319">
        <v>2885614</v>
      </c>
      <c r="J15" s="319">
        <v>920514</v>
      </c>
      <c r="K15" s="319"/>
      <c r="L15" s="320"/>
      <c r="M15" s="320"/>
    </row>
    <row r="16" spans="1:13" ht="12.75">
      <c r="A16" s="316"/>
      <c r="B16" s="317"/>
      <c r="C16" s="316"/>
      <c r="D16" s="316"/>
      <c r="E16" s="316"/>
      <c r="F16" s="316"/>
      <c r="G16" s="321"/>
      <c r="H16" s="319"/>
      <c r="I16" s="319"/>
      <c r="J16" s="320"/>
      <c r="K16" s="320"/>
      <c r="L16" s="320"/>
      <c r="M16" s="320"/>
    </row>
    <row r="17" spans="1:13" ht="25.5">
      <c r="A17" s="313">
        <v>2</v>
      </c>
      <c r="B17" s="314" t="s">
        <v>681</v>
      </c>
      <c r="C17" s="313"/>
      <c r="D17" s="313"/>
      <c r="E17" s="313"/>
      <c r="F17" s="313"/>
      <c r="G17" s="313" t="s">
        <v>68</v>
      </c>
      <c r="H17" s="315"/>
      <c r="I17" s="315"/>
      <c r="J17" s="322"/>
      <c r="K17" s="322"/>
      <c r="L17" s="322"/>
      <c r="M17" s="322"/>
    </row>
    <row r="18" spans="1:13" ht="25.5">
      <c r="A18" s="316"/>
      <c r="B18" s="317" t="s">
        <v>682</v>
      </c>
      <c r="C18" s="316"/>
      <c r="D18" s="316"/>
      <c r="E18" s="316"/>
      <c r="F18" s="316"/>
      <c r="G18" s="318" t="s">
        <v>683</v>
      </c>
      <c r="H18" s="319">
        <f>SUM(I18,J18,K18,L18)</f>
        <v>3609745</v>
      </c>
      <c r="I18" s="319">
        <v>2555042</v>
      </c>
      <c r="J18" s="319">
        <v>1054703</v>
      </c>
      <c r="K18" s="319"/>
      <c r="L18" s="319"/>
      <c r="M18" s="320"/>
    </row>
    <row r="19" spans="1:13" ht="38.25">
      <c r="A19" s="316"/>
      <c r="B19" s="317" t="s">
        <v>684</v>
      </c>
      <c r="C19" s="316"/>
      <c r="D19" s="316"/>
      <c r="E19" s="316"/>
      <c r="F19" s="316"/>
      <c r="G19" s="318" t="s">
        <v>56</v>
      </c>
      <c r="H19" s="319"/>
      <c r="I19" s="319"/>
      <c r="J19" s="320"/>
      <c r="K19" s="320"/>
      <c r="L19" s="320"/>
      <c r="M19" s="320"/>
    </row>
    <row r="20" spans="1:13" ht="51">
      <c r="A20" s="316"/>
      <c r="B20" s="317" t="s">
        <v>687</v>
      </c>
      <c r="C20" s="316" t="s">
        <v>686</v>
      </c>
      <c r="D20" s="316"/>
      <c r="E20" s="316">
        <v>600</v>
      </c>
      <c r="F20" s="316">
        <v>60016</v>
      </c>
      <c r="G20" s="321" t="s">
        <v>57</v>
      </c>
      <c r="H20" s="319">
        <f>SUM(I20,J20,K20,L20)</f>
        <v>3119470</v>
      </c>
      <c r="I20" s="319">
        <v>1537415</v>
      </c>
      <c r="J20" s="319">
        <v>1582055</v>
      </c>
      <c r="K20" s="319"/>
      <c r="L20" s="319"/>
      <c r="M20" s="320"/>
    </row>
    <row r="21" spans="1:13" ht="12.75">
      <c r="A21" s="316"/>
      <c r="B21" s="316"/>
      <c r="C21" s="316"/>
      <c r="D21" s="316"/>
      <c r="E21" s="316"/>
      <c r="F21" s="316"/>
      <c r="G21" s="316"/>
      <c r="H21" s="319"/>
      <c r="I21" s="319"/>
      <c r="J21" s="320"/>
      <c r="K21" s="320"/>
      <c r="L21" s="320"/>
      <c r="M21" s="320"/>
    </row>
    <row r="22" spans="1:13" ht="25.5">
      <c r="A22" s="313">
        <v>3</v>
      </c>
      <c r="B22" s="314" t="s">
        <v>681</v>
      </c>
      <c r="C22" s="313"/>
      <c r="D22" s="313"/>
      <c r="E22" s="313"/>
      <c r="F22" s="313"/>
      <c r="G22" s="313" t="s">
        <v>68</v>
      </c>
      <c r="H22" s="315"/>
      <c r="I22" s="315"/>
      <c r="J22" s="322"/>
      <c r="K22" s="322"/>
      <c r="L22" s="322"/>
      <c r="M22" s="322"/>
    </row>
    <row r="23" spans="1:13" ht="51">
      <c r="A23" s="316"/>
      <c r="B23" s="317" t="s">
        <v>688</v>
      </c>
      <c r="C23" s="316"/>
      <c r="D23" s="316"/>
      <c r="E23" s="316"/>
      <c r="F23" s="316"/>
      <c r="G23" s="318" t="s">
        <v>683</v>
      </c>
      <c r="H23" s="319">
        <f>SUM(I23,J23,K23,L23)</f>
        <v>2009834</v>
      </c>
      <c r="I23" s="319">
        <v>158146</v>
      </c>
      <c r="J23" s="319">
        <v>1851688</v>
      </c>
      <c r="K23" s="323"/>
      <c r="L23" s="324"/>
      <c r="M23" s="320"/>
    </row>
    <row r="24" spans="1:13" ht="25.5">
      <c r="A24" s="316"/>
      <c r="B24" s="317" t="s">
        <v>689</v>
      </c>
      <c r="C24" s="316"/>
      <c r="D24" s="316"/>
      <c r="E24" s="316"/>
      <c r="F24" s="316"/>
      <c r="G24" s="318" t="s">
        <v>56</v>
      </c>
      <c r="H24" s="319"/>
      <c r="I24" s="319"/>
      <c r="J24" s="320"/>
      <c r="K24" s="325"/>
      <c r="L24" s="320"/>
      <c r="M24" s="320"/>
    </row>
    <row r="25" spans="1:13" ht="38.25">
      <c r="A25" s="316"/>
      <c r="B25" s="317" t="s">
        <v>690</v>
      </c>
      <c r="C25" s="316" t="s">
        <v>691</v>
      </c>
      <c r="D25" s="316"/>
      <c r="E25" s="316">
        <v>900</v>
      </c>
      <c r="F25" s="316">
        <v>90095</v>
      </c>
      <c r="G25" s="321" t="s">
        <v>57</v>
      </c>
      <c r="H25" s="319">
        <f>SUM(I25,J25,K25)</f>
        <v>2800977</v>
      </c>
      <c r="I25" s="319">
        <v>23445</v>
      </c>
      <c r="J25" s="319">
        <v>2777532</v>
      </c>
      <c r="K25" s="323"/>
      <c r="L25" s="324"/>
      <c r="M25" s="320"/>
    </row>
    <row r="26" spans="1:13" ht="12.75">
      <c r="A26" s="326"/>
      <c r="B26" s="327"/>
      <c r="C26" s="326"/>
      <c r="D26" s="326"/>
      <c r="E26" s="326"/>
      <c r="F26" s="326"/>
      <c r="G26" s="326"/>
      <c r="H26" s="328"/>
      <c r="I26" s="328"/>
      <c r="J26" s="329"/>
      <c r="K26" s="329"/>
      <c r="L26" s="329"/>
      <c r="M26" s="329"/>
    </row>
    <row r="27" spans="1:13" ht="25.5">
      <c r="A27" s="313">
        <v>4</v>
      </c>
      <c r="B27" s="314" t="s">
        <v>681</v>
      </c>
      <c r="C27" s="313"/>
      <c r="D27" s="313"/>
      <c r="E27" s="313"/>
      <c r="F27" s="313"/>
      <c r="G27" s="313" t="s">
        <v>68</v>
      </c>
      <c r="H27" s="315"/>
      <c r="I27" s="315"/>
      <c r="J27" s="322"/>
      <c r="K27" s="322"/>
      <c r="L27" s="322"/>
      <c r="M27" s="322"/>
    </row>
    <row r="28" spans="1:13" ht="38.25">
      <c r="A28" s="316"/>
      <c r="B28" s="317" t="s">
        <v>692</v>
      </c>
      <c r="C28" s="316"/>
      <c r="D28" s="316"/>
      <c r="E28" s="316"/>
      <c r="F28" s="316"/>
      <c r="G28" s="318" t="s">
        <v>683</v>
      </c>
      <c r="H28" s="319">
        <f>SUM(I28,J28,K28,L28)</f>
        <v>6327802</v>
      </c>
      <c r="I28" s="319">
        <v>889049</v>
      </c>
      <c r="J28" s="319">
        <v>1055200</v>
      </c>
      <c r="K28" s="330">
        <v>4383553</v>
      </c>
      <c r="L28" s="319"/>
      <c r="M28" s="320"/>
    </row>
    <row r="29" spans="1:13" ht="38.25">
      <c r="A29" s="316"/>
      <c r="B29" s="317" t="s">
        <v>693</v>
      </c>
      <c r="C29" s="316"/>
      <c r="D29" s="316"/>
      <c r="E29" s="316"/>
      <c r="F29" s="316"/>
      <c r="G29" s="318" t="s">
        <v>56</v>
      </c>
      <c r="H29" s="319"/>
      <c r="I29" s="319"/>
      <c r="J29" s="320"/>
      <c r="K29" s="320"/>
      <c r="L29" s="320"/>
      <c r="M29" s="320"/>
    </row>
    <row r="30" spans="1:13" ht="25.5">
      <c r="A30" s="316"/>
      <c r="B30" s="317" t="s">
        <v>694</v>
      </c>
      <c r="C30" s="316" t="s">
        <v>695</v>
      </c>
      <c r="D30" s="316"/>
      <c r="E30" s="316">
        <v>900</v>
      </c>
      <c r="F30" s="316">
        <v>90095</v>
      </c>
      <c r="G30" s="321" t="s">
        <v>57</v>
      </c>
      <c r="H30" s="319">
        <f>SUM(I30,J30,K30,L30)</f>
        <v>9178653</v>
      </c>
      <c r="I30" s="319">
        <v>1020523</v>
      </c>
      <c r="J30" s="319">
        <v>1582800</v>
      </c>
      <c r="K30" s="319">
        <v>6575330</v>
      </c>
      <c r="L30" s="319"/>
      <c r="M30" s="320"/>
    </row>
    <row r="31" spans="1:13" ht="12.75">
      <c r="A31" s="326"/>
      <c r="B31" s="327"/>
      <c r="C31" s="326"/>
      <c r="D31" s="326"/>
      <c r="E31" s="326"/>
      <c r="F31" s="326"/>
      <c r="G31" s="326"/>
      <c r="H31" s="328"/>
      <c r="I31" s="328"/>
      <c r="J31" s="329"/>
      <c r="K31" s="329"/>
      <c r="L31" s="329"/>
      <c r="M31" s="329"/>
    </row>
    <row r="32" spans="1:13" ht="25.5">
      <c r="A32" s="313">
        <v>5</v>
      </c>
      <c r="B32" s="314" t="s">
        <v>681</v>
      </c>
      <c r="C32" s="313"/>
      <c r="D32" s="313"/>
      <c r="E32" s="313"/>
      <c r="F32" s="313"/>
      <c r="G32" s="313" t="s">
        <v>68</v>
      </c>
      <c r="H32" s="315"/>
      <c r="I32" s="315"/>
      <c r="J32" s="322"/>
      <c r="K32" s="322"/>
      <c r="L32" s="322"/>
      <c r="M32" s="322"/>
    </row>
    <row r="33" spans="1:13" ht="38.25">
      <c r="A33" s="316"/>
      <c r="B33" s="317" t="s">
        <v>696</v>
      </c>
      <c r="C33" s="316"/>
      <c r="D33" s="316"/>
      <c r="E33" s="316"/>
      <c r="F33" s="316"/>
      <c r="G33" s="318" t="s">
        <v>683</v>
      </c>
      <c r="H33" s="331">
        <f>SUM(I33,J33,K33,L33,M33)</f>
        <v>4434515</v>
      </c>
      <c r="I33" s="332">
        <v>1417038</v>
      </c>
      <c r="J33" s="319">
        <v>1111069</v>
      </c>
      <c r="K33" s="319">
        <v>1906408</v>
      </c>
      <c r="L33" s="319"/>
      <c r="M33" s="319"/>
    </row>
    <row r="34" spans="1:13" ht="25.5">
      <c r="A34" s="316"/>
      <c r="B34" s="317" t="s">
        <v>697</v>
      </c>
      <c r="C34" s="316"/>
      <c r="D34" s="316"/>
      <c r="E34" s="316"/>
      <c r="F34" s="316"/>
      <c r="G34" s="318" t="s">
        <v>56</v>
      </c>
      <c r="H34" s="319"/>
      <c r="I34" s="319"/>
      <c r="J34" s="320"/>
      <c r="K34" s="320"/>
      <c r="L34" s="319"/>
      <c r="M34" s="319"/>
    </row>
    <row r="35" spans="1:13" ht="38.25">
      <c r="A35" s="316"/>
      <c r="B35" s="317" t="s">
        <v>698</v>
      </c>
      <c r="C35" s="316" t="s">
        <v>699</v>
      </c>
      <c r="D35" s="316"/>
      <c r="E35" s="316">
        <v>900</v>
      </c>
      <c r="F35" s="316">
        <v>90095</v>
      </c>
      <c r="G35" s="321" t="s">
        <v>57</v>
      </c>
      <c r="H35" s="319">
        <f>SUM(I35,J35,K35,L35,M35)</f>
        <v>6612368</v>
      </c>
      <c r="I35" s="333">
        <v>2086152</v>
      </c>
      <c r="J35" s="319">
        <v>1666604</v>
      </c>
      <c r="K35" s="319">
        <v>2859612</v>
      </c>
      <c r="L35" s="319"/>
      <c r="M35" s="319"/>
    </row>
    <row r="36" spans="1:13" ht="12.75">
      <c r="A36" s="326"/>
      <c r="B36" s="327"/>
      <c r="C36" s="326"/>
      <c r="D36" s="326"/>
      <c r="E36" s="326"/>
      <c r="F36" s="326"/>
      <c r="G36" s="334"/>
      <c r="H36" s="328"/>
      <c r="I36" s="328"/>
      <c r="J36" s="329"/>
      <c r="K36" s="329"/>
      <c r="L36" s="329"/>
      <c r="M36" s="329"/>
    </row>
    <row r="37" spans="1:13" ht="25.5">
      <c r="A37" s="316">
        <v>6</v>
      </c>
      <c r="B37" s="317" t="s">
        <v>700</v>
      </c>
      <c r="C37" s="316"/>
      <c r="D37" s="316"/>
      <c r="E37" s="316"/>
      <c r="F37" s="316"/>
      <c r="G37" s="316" t="s">
        <v>68</v>
      </c>
      <c r="H37" s="319"/>
      <c r="I37" s="319"/>
      <c r="J37" s="320"/>
      <c r="K37" s="320"/>
      <c r="L37" s="320"/>
      <c r="M37" s="320"/>
    </row>
    <row r="38" spans="1:13" ht="51">
      <c r="A38" s="316"/>
      <c r="B38" s="317" t="s">
        <v>701</v>
      </c>
      <c r="C38" s="316"/>
      <c r="D38" s="316"/>
      <c r="E38" s="316"/>
      <c r="F38" s="316"/>
      <c r="G38" s="318" t="s">
        <v>683</v>
      </c>
      <c r="H38" s="319">
        <f>SUM(I38,J38,K38)</f>
        <v>1119537</v>
      </c>
      <c r="I38" s="319">
        <v>1118862</v>
      </c>
      <c r="J38" s="319">
        <v>675</v>
      </c>
      <c r="K38" s="335"/>
      <c r="L38" s="320"/>
      <c r="M38" s="320"/>
    </row>
    <row r="39" spans="1:13" ht="25.5">
      <c r="A39" s="316"/>
      <c r="B39" s="317" t="s">
        <v>702</v>
      </c>
      <c r="C39" s="316"/>
      <c r="D39" s="316"/>
      <c r="E39" s="316"/>
      <c r="F39" s="316"/>
      <c r="G39" s="318" t="s">
        <v>56</v>
      </c>
      <c r="H39" s="319"/>
      <c r="I39" s="319"/>
      <c r="J39" s="320"/>
      <c r="K39" s="320"/>
      <c r="L39" s="320"/>
      <c r="M39" s="320"/>
    </row>
    <row r="40" spans="1:13" ht="38.25">
      <c r="A40" s="316"/>
      <c r="B40" s="317" t="s">
        <v>703</v>
      </c>
      <c r="C40" s="316" t="s">
        <v>691</v>
      </c>
      <c r="D40" s="316"/>
      <c r="E40" s="316">
        <v>900</v>
      </c>
      <c r="F40" s="316">
        <v>90095</v>
      </c>
      <c r="G40" s="321" t="s">
        <v>57</v>
      </c>
      <c r="H40" s="319">
        <f>SUM(I40,J40,K40,L40)</f>
        <v>4325093</v>
      </c>
      <c r="I40" s="319">
        <v>4321268</v>
      </c>
      <c r="J40" s="319">
        <v>3825</v>
      </c>
      <c r="K40" s="335"/>
      <c r="L40" s="320"/>
      <c r="M40" s="320"/>
    </row>
    <row r="41" spans="1:13" ht="12.75">
      <c r="A41" s="326"/>
      <c r="B41" s="327"/>
      <c r="C41" s="326"/>
      <c r="D41" s="326"/>
      <c r="E41" s="326"/>
      <c r="F41" s="326"/>
      <c r="G41" s="334"/>
      <c r="H41" s="328"/>
      <c r="I41" s="328"/>
      <c r="J41" s="329"/>
      <c r="K41" s="329"/>
      <c r="L41" s="329"/>
      <c r="M41" s="329"/>
    </row>
    <row r="42" spans="1:13" ht="25.5">
      <c r="A42" s="316">
        <v>7</v>
      </c>
      <c r="B42" s="317" t="s">
        <v>681</v>
      </c>
      <c r="C42" s="316"/>
      <c r="D42" s="316"/>
      <c r="E42" s="316"/>
      <c r="F42" s="316"/>
      <c r="G42" s="316" t="s">
        <v>68</v>
      </c>
      <c r="H42" s="319"/>
      <c r="I42" s="319"/>
      <c r="J42" s="320"/>
      <c r="K42" s="320"/>
      <c r="L42" s="320"/>
      <c r="M42" s="320"/>
    </row>
    <row r="43" spans="1:13" ht="51">
      <c r="A43" s="316"/>
      <c r="B43" s="317" t="s">
        <v>704</v>
      </c>
      <c r="C43" s="316"/>
      <c r="D43" s="316"/>
      <c r="E43" s="316"/>
      <c r="F43" s="316"/>
      <c r="G43" s="318" t="s">
        <v>683</v>
      </c>
      <c r="H43" s="319">
        <f>SUM(I43,J43,K43)</f>
        <v>1147387</v>
      </c>
      <c r="I43" s="319">
        <v>367387</v>
      </c>
      <c r="J43" s="319">
        <v>780000</v>
      </c>
      <c r="K43" s="319"/>
      <c r="L43" s="320"/>
      <c r="M43" s="320"/>
    </row>
    <row r="44" spans="1:13" ht="25.5">
      <c r="A44" s="316"/>
      <c r="B44" s="317" t="s">
        <v>705</v>
      </c>
      <c r="C44" s="316"/>
      <c r="D44" s="316"/>
      <c r="E44" s="316"/>
      <c r="F44" s="316"/>
      <c r="G44" s="318" t="s">
        <v>56</v>
      </c>
      <c r="H44" s="319"/>
      <c r="I44" s="319"/>
      <c r="J44" s="320"/>
      <c r="K44" s="319"/>
      <c r="L44" s="320"/>
      <c r="M44" s="320"/>
    </row>
    <row r="45" spans="1:13" ht="38.25">
      <c r="A45" s="316"/>
      <c r="B45" s="317" t="s">
        <v>706</v>
      </c>
      <c r="C45" s="316" t="s">
        <v>686</v>
      </c>
      <c r="D45" s="316"/>
      <c r="E45" s="316">
        <v>900</v>
      </c>
      <c r="F45" s="316">
        <v>90095</v>
      </c>
      <c r="G45" s="321" t="s">
        <v>57</v>
      </c>
      <c r="H45" s="319">
        <f>SUM(I45,J45,K45,L45)</f>
        <v>1564030</v>
      </c>
      <c r="I45" s="319">
        <v>394030</v>
      </c>
      <c r="J45" s="319">
        <v>1170000</v>
      </c>
      <c r="K45" s="319"/>
      <c r="L45" s="320"/>
      <c r="M45" s="320"/>
    </row>
    <row r="46" spans="1:13" ht="12.75">
      <c r="A46" s="326"/>
      <c r="B46" s="327"/>
      <c r="C46" s="326"/>
      <c r="D46" s="326"/>
      <c r="E46" s="326"/>
      <c r="F46" s="326"/>
      <c r="G46" s="334"/>
      <c r="H46" s="328"/>
      <c r="I46" s="328"/>
      <c r="J46" s="329"/>
      <c r="K46" s="329"/>
      <c r="L46" s="329"/>
      <c r="M46" s="329"/>
    </row>
    <row r="47" spans="1:13" ht="25.5">
      <c r="A47" s="313">
        <v>8</v>
      </c>
      <c r="B47" s="314" t="s">
        <v>707</v>
      </c>
      <c r="C47" s="313"/>
      <c r="D47" s="313"/>
      <c r="E47" s="313"/>
      <c r="F47" s="313"/>
      <c r="G47" s="313" t="s">
        <v>68</v>
      </c>
      <c r="H47" s="315"/>
      <c r="I47" s="315"/>
      <c r="J47" s="322"/>
      <c r="K47" s="322"/>
      <c r="L47" s="322"/>
      <c r="M47" s="322"/>
    </row>
    <row r="48" spans="1:13" ht="51">
      <c r="A48" s="316"/>
      <c r="B48" s="317" t="s">
        <v>708</v>
      </c>
      <c r="C48" s="316"/>
      <c r="D48" s="316"/>
      <c r="E48" s="316"/>
      <c r="F48" s="316"/>
      <c r="G48" s="318" t="s">
        <v>683</v>
      </c>
      <c r="H48" s="319">
        <f>SUM(I48,J48,K48)</f>
        <v>417507</v>
      </c>
      <c r="I48" s="319">
        <v>15000</v>
      </c>
      <c r="J48" s="319">
        <v>102507</v>
      </c>
      <c r="K48" s="319">
        <v>300000</v>
      </c>
      <c r="L48" s="320"/>
      <c r="M48" s="320"/>
    </row>
    <row r="49" spans="1:13" ht="38.25">
      <c r="A49" s="316"/>
      <c r="B49" s="317" t="s">
        <v>709</v>
      </c>
      <c r="C49" s="316"/>
      <c r="D49" s="316"/>
      <c r="E49" s="316"/>
      <c r="F49" s="316"/>
      <c r="G49" s="318" t="s">
        <v>56</v>
      </c>
      <c r="H49" s="319"/>
      <c r="I49" s="319"/>
      <c r="J49" s="320"/>
      <c r="K49" s="320"/>
      <c r="L49" s="320"/>
      <c r="M49" s="320"/>
    </row>
    <row r="50" spans="1:13" ht="38.25">
      <c r="A50" s="316"/>
      <c r="B50" s="317" t="s">
        <v>710</v>
      </c>
      <c r="C50" s="316" t="s">
        <v>711</v>
      </c>
      <c r="D50" s="316"/>
      <c r="E50" s="316">
        <v>900</v>
      </c>
      <c r="F50" s="316">
        <v>90095</v>
      </c>
      <c r="G50" s="321" t="s">
        <v>57</v>
      </c>
      <c r="H50" s="319">
        <f>SUM(I50,J50,K50,L50)</f>
        <v>238760</v>
      </c>
      <c r="I50" s="319">
        <v>85000</v>
      </c>
      <c r="J50" s="319">
        <v>153760</v>
      </c>
      <c r="K50" s="319"/>
      <c r="L50" s="320"/>
      <c r="M50" s="320"/>
    </row>
    <row r="51" spans="1:13" ht="12.75">
      <c r="A51" s="316"/>
      <c r="B51" s="317"/>
      <c r="C51" s="316"/>
      <c r="D51" s="316"/>
      <c r="E51" s="316"/>
      <c r="F51" s="316"/>
      <c r="G51" s="321"/>
      <c r="H51" s="319"/>
      <c r="I51" s="319"/>
      <c r="J51" s="319"/>
      <c r="K51" s="319"/>
      <c r="L51" s="320"/>
      <c r="M51" s="320"/>
    </row>
    <row r="52" spans="1:13" ht="25.5">
      <c r="A52" s="313">
        <v>9</v>
      </c>
      <c r="B52" s="314" t="s">
        <v>707</v>
      </c>
      <c r="C52" s="313"/>
      <c r="D52" s="313"/>
      <c r="E52" s="313"/>
      <c r="F52" s="313"/>
      <c r="G52" s="313" t="s">
        <v>68</v>
      </c>
      <c r="H52" s="315"/>
      <c r="I52" s="315"/>
      <c r="J52" s="315"/>
      <c r="K52" s="315"/>
      <c r="L52" s="322"/>
      <c r="M52" s="322"/>
    </row>
    <row r="53" spans="1:13" ht="51">
      <c r="A53" s="316"/>
      <c r="B53" s="317" t="s">
        <v>708</v>
      </c>
      <c r="C53" s="316"/>
      <c r="D53" s="316"/>
      <c r="E53" s="316"/>
      <c r="F53" s="316"/>
      <c r="G53" s="318" t="s">
        <v>683</v>
      </c>
      <c r="H53" s="319">
        <f>SUM(I53,J53,K53,L53,M53)</f>
        <v>741747</v>
      </c>
      <c r="I53" s="319">
        <v>41747</v>
      </c>
      <c r="J53" s="319">
        <v>100000</v>
      </c>
      <c r="K53" s="319">
        <v>600000</v>
      </c>
      <c r="L53" s="320"/>
      <c r="M53" s="320"/>
    </row>
    <row r="54" spans="1:13" ht="38.25">
      <c r="A54" s="316"/>
      <c r="B54" s="317" t="s">
        <v>709</v>
      </c>
      <c r="C54" s="316"/>
      <c r="D54" s="316"/>
      <c r="E54" s="316"/>
      <c r="F54" s="316"/>
      <c r="G54" s="318" t="s">
        <v>56</v>
      </c>
      <c r="H54" s="319"/>
      <c r="I54" s="319"/>
      <c r="J54" s="319"/>
      <c r="K54" s="319"/>
      <c r="L54" s="320"/>
      <c r="M54" s="320"/>
    </row>
    <row r="55" spans="1:13" ht="38.25">
      <c r="A55" s="316"/>
      <c r="B55" s="317" t="s">
        <v>712</v>
      </c>
      <c r="C55" s="316" t="s">
        <v>711</v>
      </c>
      <c r="D55" s="316"/>
      <c r="E55" s="316">
        <v>900</v>
      </c>
      <c r="F55" s="316">
        <v>90095</v>
      </c>
      <c r="G55" s="321" t="s">
        <v>57</v>
      </c>
      <c r="H55" s="319">
        <f>SUM(I55,J55,K55,L55,M55)</f>
        <v>386563</v>
      </c>
      <c r="I55" s="319">
        <v>236563</v>
      </c>
      <c r="J55" s="319">
        <v>150000</v>
      </c>
      <c r="K55" s="319"/>
      <c r="L55" s="320"/>
      <c r="M55" s="320"/>
    </row>
    <row r="56" spans="1:13" ht="12.75">
      <c r="A56" s="316"/>
      <c r="B56" s="317"/>
      <c r="C56" s="316"/>
      <c r="D56" s="316"/>
      <c r="E56" s="316"/>
      <c r="F56" s="316"/>
      <c r="G56" s="321"/>
      <c r="H56" s="319"/>
      <c r="I56" s="319"/>
      <c r="J56" s="319"/>
      <c r="K56" s="319"/>
      <c r="L56" s="320"/>
      <c r="M56" s="320"/>
    </row>
    <row r="57" spans="1:13" ht="25.5">
      <c r="A57" s="336">
        <v>10</v>
      </c>
      <c r="B57" s="337" t="s">
        <v>681</v>
      </c>
      <c r="C57" s="313"/>
      <c r="D57" s="338"/>
      <c r="E57" s="313"/>
      <c r="F57" s="338"/>
      <c r="G57" s="339" t="s">
        <v>68</v>
      </c>
      <c r="H57" s="340"/>
      <c r="I57" s="315"/>
      <c r="J57" s="341"/>
      <c r="K57" s="322"/>
      <c r="L57" s="341"/>
      <c r="M57" s="322"/>
    </row>
    <row r="58" spans="1:13" ht="38.25">
      <c r="A58" s="342"/>
      <c r="B58" s="343" t="s">
        <v>713</v>
      </c>
      <c r="C58" s="316"/>
      <c r="D58" s="335"/>
      <c r="E58" s="316"/>
      <c r="F58" s="335"/>
      <c r="G58" s="318" t="s">
        <v>683</v>
      </c>
      <c r="H58" s="344">
        <f>SUM(I58,J58,K58,L58,M58)</f>
        <v>6325542</v>
      </c>
      <c r="I58" s="319">
        <v>729689</v>
      </c>
      <c r="J58" s="345">
        <v>4800000</v>
      </c>
      <c r="K58" s="319">
        <v>795853</v>
      </c>
      <c r="L58" s="345"/>
      <c r="M58" s="319"/>
    </row>
    <row r="59" spans="1:13" ht="25.5">
      <c r="A59" s="342"/>
      <c r="B59" s="343" t="s">
        <v>714</v>
      </c>
      <c r="C59" s="316"/>
      <c r="D59" s="335"/>
      <c r="E59" s="316"/>
      <c r="F59" s="335"/>
      <c r="G59" s="318" t="s">
        <v>56</v>
      </c>
      <c r="H59" s="344"/>
      <c r="I59" s="319"/>
      <c r="J59" s="346"/>
      <c r="K59" s="319"/>
      <c r="L59" s="346"/>
      <c r="M59" s="320"/>
    </row>
    <row r="60" spans="1:13" ht="38.25">
      <c r="A60" s="347"/>
      <c r="B60" s="348" t="s">
        <v>715</v>
      </c>
      <c r="C60" s="326" t="s">
        <v>699</v>
      </c>
      <c r="D60" s="334"/>
      <c r="E60" s="326">
        <v>900</v>
      </c>
      <c r="F60" s="334">
        <v>90095</v>
      </c>
      <c r="G60" s="349" t="s">
        <v>57</v>
      </c>
      <c r="H60" s="350">
        <f>SUM(I60,J60,K60,L60,M60)</f>
        <v>9464171</v>
      </c>
      <c r="I60" s="328">
        <v>1070393</v>
      </c>
      <c r="J60" s="351">
        <v>7200000</v>
      </c>
      <c r="K60" s="328">
        <v>1193778</v>
      </c>
      <c r="L60" s="351"/>
      <c r="M60" s="328"/>
    </row>
    <row r="61" spans="1:13" ht="12.75">
      <c r="A61" s="316"/>
      <c r="B61" s="316"/>
      <c r="C61" s="316"/>
      <c r="D61" s="316"/>
      <c r="E61" s="316"/>
      <c r="F61" s="316"/>
      <c r="G61" s="316"/>
      <c r="H61" s="322"/>
      <c r="I61" s="322"/>
      <c r="J61" s="322"/>
      <c r="K61" s="322"/>
      <c r="L61" s="322"/>
      <c r="M61" s="322"/>
    </row>
    <row r="62" spans="1:13" ht="14.25">
      <c r="A62" s="352"/>
      <c r="B62" s="352" t="s">
        <v>59</v>
      </c>
      <c r="C62" s="352"/>
      <c r="D62" s="352"/>
      <c r="E62" s="352"/>
      <c r="F62" s="352"/>
      <c r="G62" s="352"/>
      <c r="H62" s="235">
        <f aca="true" t="shared" si="0" ref="H62:M62">SUM(H63,H64,H65)</f>
        <v>70167248</v>
      </c>
      <c r="I62" s="235">
        <f t="shared" si="0"/>
        <v>22876106</v>
      </c>
      <c r="J62" s="235">
        <f t="shared" si="0"/>
        <v>28676608</v>
      </c>
      <c r="K62" s="235">
        <f t="shared" si="0"/>
        <v>18614534</v>
      </c>
      <c r="L62" s="235">
        <f t="shared" si="0"/>
        <v>0</v>
      </c>
      <c r="M62" s="235">
        <f t="shared" si="0"/>
        <v>0</v>
      </c>
    </row>
    <row r="63" spans="1:13" ht="14.25">
      <c r="A63" s="352"/>
      <c r="B63" s="353" t="s">
        <v>716</v>
      </c>
      <c r="C63" s="352"/>
      <c r="D63" s="352"/>
      <c r="E63" s="352"/>
      <c r="F63" s="352"/>
      <c r="G63" s="352"/>
      <c r="H63" s="235">
        <f>SUM(H13,H18,H23,H28,H33,H38,H43,H48,H53,H58)</f>
        <v>28671035</v>
      </c>
      <c r="I63" s="235">
        <f>SUM(I13,I18,I23,I28,I33,I38,I43,I48,I53,I58)</f>
        <v>9215703</v>
      </c>
      <c r="J63" s="235">
        <f>SUM(J13,J18,J23,J28,J33,J38,J43,J48,J53,J58)</f>
        <v>11469518</v>
      </c>
      <c r="K63" s="235">
        <f>SUM(K13,K18,K23,K28,K33,K38,K43,K48,K53,K58)</f>
        <v>7985814</v>
      </c>
      <c r="L63" s="235">
        <f>SUM(L13,L18,L23,L28,L33,L38,L43,L48,L58)</f>
        <v>0</v>
      </c>
      <c r="M63" s="235">
        <f>SUM(M13,M18,M23,M28,M33,M38,M43,M48,M58)</f>
        <v>0</v>
      </c>
    </row>
    <row r="64" spans="1:13" ht="14.25">
      <c r="A64" s="352"/>
      <c r="B64" s="352" t="s">
        <v>56</v>
      </c>
      <c r="C64" s="352"/>
      <c r="D64" s="352"/>
      <c r="E64" s="352"/>
      <c r="F64" s="352"/>
      <c r="G64" s="352"/>
      <c r="H64" s="354">
        <v>0</v>
      </c>
      <c r="I64" s="354">
        <v>0</v>
      </c>
      <c r="J64" s="354">
        <v>0</v>
      </c>
      <c r="K64" s="354">
        <v>0</v>
      </c>
      <c r="L64" s="354">
        <v>0</v>
      </c>
      <c r="M64" s="354">
        <v>0</v>
      </c>
    </row>
    <row r="65" spans="1:13" ht="28.5">
      <c r="A65" s="355"/>
      <c r="B65" s="356" t="s">
        <v>57</v>
      </c>
      <c r="C65" s="355"/>
      <c r="D65" s="355"/>
      <c r="E65" s="355"/>
      <c r="F65" s="355"/>
      <c r="G65" s="355"/>
      <c r="H65" s="237">
        <f>SUM(H15,H20,H25,H30,H35,H40,H45,H50,H55,H60)</f>
        <v>41496213</v>
      </c>
      <c r="I65" s="237">
        <f>SUM(I15,I20,I25,I30,I35,I40,I45,I50,I55,I60)</f>
        <v>13660403</v>
      </c>
      <c r="J65" s="237">
        <f>SUM(J15,J20,J25,J30,J35,J40,J45,J50,J55,J60)</f>
        <v>17207090</v>
      </c>
      <c r="K65" s="237">
        <f>SUM(K15,K20,K25,K30,K35,K40,K45,K50,K55,K60)</f>
        <v>10628720</v>
      </c>
      <c r="L65" s="237">
        <f>SUM(L15,L20,L25,L30,L35,L40,L45,L50,L60)</f>
        <v>0</v>
      </c>
      <c r="M65" s="237">
        <f>SUM(M15,M20,M25,M30,M35,M40,M45,M50,M60)</f>
        <v>0</v>
      </c>
    </row>
    <row r="66" spans="1:13" ht="12.75">
      <c r="A66" s="309"/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</row>
  </sheetData>
  <sheetProtection/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3">
      <selection activeCell="D26" sqref="D2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428" t="s">
        <v>526</v>
      </c>
      <c r="B1" s="428"/>
      <c r="C1" s="428"/>
      <c r="D1" s="428"/>
    </row>
    <row r="2" ht="6.75" customHeight="1">
      <c r="A2" s="121"/>
    </row>
    <row r="3" ht="12.75">
      <c r="D3" s="90" t="s">
        <v>13</v>
      </c>
    </row>
    <row r="4" spans="1:4" ht="15" customHeight="1">
      <c r="A4" s="429" t="s">
        <v>17</v>
      </c>
      <c r="B4" s="429" t="s">
        <v>4</v>
      </c>
      <c r="C4" s="430" t="s">
        <v>186</v>
      </c>
      <c r="D4" s="430" t="s">
        <v>187</v>
      </c>
    </row>
    <row r="5" spans="1:4" ht="15" customHeight="1">
      <c r="A5" s="429"/>
      <c r="B5" s="429"/>
      <c r="C5" s="429"/>
      <c r="D5" s="430"/>
    </row>
    <row r="6" spans="1:4" ht="15.75" customHeight="1">
      <c r="A6" s="429"/>
      <c r="B6" s="429"/>
      <c r="C6" s="429"/>
      <c r="D6" s="430"/>
    </row>
    <row r="7" spans="1:4" s="123" customFormat="1" ht="6.75" customHeight="1">
      <c r="A7" s="122">
        <v>1</v>
      </c>
      <c r="B7" s="122">
        <v>2</v>
      </c>
      <c r="C7" s="122">
        <v>3</v>
      </c>
      <c r="D7" s="122">
        <v>4</v>
      </c>
    </row>
    <row r="8" spans="1:4" ht="18.75" customHeight="1">
      <c r="A8" s="427" t="s">
        <v>188</v>
      </c>
      <c r="B8" s="427"/>
      <c r="C8" s="124"/>
      <c r="D8" s="204">
        <f>SUM(D9:D22)</f>
        <v>44614005</v>
      </c>
    </row>
    <row r="9" spans="1:4" ht="18.75" customHeight="1">
      <c r="A9" s="125" t="s">
        <v>6</v>
      </c>
      <c r="B9" s="87" t="s">
        <v>189</v>
      </c>
      <c r="C9" s="125" t="s">
        <v>190</v>
      </c>
      <c r="D9" s="211">
        <v>41124005</v>
      </c>
    </row>
    <row r="10" spans="1:4" ht="18.75" customHeight="1">
      <c r="A10" s="126" t="s">
        <v>7</v>
      </c>
      <c r="B10" s="88" t="s">
        <v>191</v>
      </c>
      <c r="C10" s="126" t="s">
        <v>190</v>
      </c>
      <c r="D10" s="212"/>
    </row>
    <row r="11" spans="1:4" ht="51">
      <c r="A11" s="126" t="s">
        <v>8</v>
      </c>
      <c r="B11" s="127" t="s">
        <v>192</v>
      </c>
      <c r="C11" s="126" t="s">
        <v>193</v>
      </c>
      <c r="D11" s="212"/>
    </row>
    <row r="12" spans="1:4" ht="18.75" customHeight="1">
      <c r="A12" s="126" t="s">
        <v>0</v>
      </c>
      <c r="B12" s="88" t="s">
        <v>194</v>
      </c>
      <c r="C12" s="126" t="s">
        <v>195</v>
      </c>
      <c r="D12" s="212">
        <v>120000</v>
      </c>
    </row>
    <row r="13" spans="1:4" ht="18.75" customHeight="1">
      <c r="A13" s="126" t="s">
        <v>196</v>
      </c>
      <c r="B13" s="88" t="s">
        <v>197</v>
      </c>
      <c r="C13" s="126" t="s">
        <v>238</v>
      </c>
      <c r="D13" s="212"/>
    </row>
    <row r="14" spans="1:4" ht="18.75" customHeight="1">
      <c r="A14" s="126" t="s">
        <v>198</v>
      </c>
      <c r="B14" s="88" t="s">
        <v>199</v>
      </c>
      <c r="C14" s="126" t="s">
        <v>200</v>
      </c>
      <c r="D14" s="212"/>
    </row>
    <row r="15" spans="1:4" ht="18.75" customHeight="1">
      <c r="A15" s="126" t="s">
        <v>201</v>
      </c>
      <c r="B15" s="88" t="s">
        <v>202</v>
      </c>
      <c r="C15" s="126" t="s">
        <v>203</v>
      </c>
      <c r="D15" s="212"/>
    </row>
    <row r="16" spans="1:4" ht="44.25" customHeight="1">
      <c r="A16" s="126" t="s">
        <v>204</v>
      </c>
      <c r="B16" s="127" t="s">
        <v>205</v>
      </c>
      <c r="C16" s="126" t="s">
        <v>206</v>
      </c>
      <c r="D16" s="212"/>
    </row>
    <row r="17" spans="1:4" ht="18.75" customHeight="1">
      <c r="A17" s="126" t="s">
        <v>207</v>
      </c>
      <c r="B17" s="88" t="s">
        <v>208</v>
      </c>
      <c r="C17" s="126" t="s">
        <v>209</v>
      </c>
      <c r="D17" s="212"/>
    </row>
    <row r="18" spans="1:4" ht="18.75" customHeight="1">
      <c r="A18" s="126" t="s">
        <v>210</v>
      </c>
      <c r="B18" s="88" t="s">
        <v>211</v>
      </c>
      <c r="C18" s="126" t="s">
        <v>212</v>
      </c>
      <c r="D18" s="212"/>
    </row>
    <row r="19" spans="1:4" ht="18.75" customHeight="1">
      <c r="A19" s="126" t="s">
        <v>213</v>
      </c>
      <c r="B19" s="88" t="s">
        <v>214</v>
      </c>
      <c r="C19" s="126" t="s">
        <v>215</v>
      </c>
      <c r="D19" s="212"/>
    </row>
    <row r="20" spans="1:4" ht="18.75" customHeight="1">
      <c r="A20" s="126" t="s">
        <v>216</v>
      </c>
      <c r="B20" s="88" t="s">
        <v>217</v>
      </c>
      <c r="C20" s="126" t="s">
        <v>218</v>
      </c>
      <c r="D20" s="212"/>
    </row>
    <row r="21" spans="1:4" ht="18.75" customHeight="1">
      <c r="A21" s="126" t="s">
        <v>219</v>
      </c>
      <c r="B21" s="88" t="s">
        <v>220</v>
      </c>
      <c r="C21" s="126" t="s">
        <v>221</v>
      </c>
      <c r="D21" s="212">
        <v>3370000</v>
      </c>
    </row>
    <row r="22" spans="1:4" ht="18.75" customHeight="1">
      <c r="A22" s="128" t="s">
        <v>222</v>
      </c>
      <c r="B22" s="89" t="s">
        <v>223</v>
      </c>
      <c r="C22" s="128" t="s">
        <v>224</v>
      </c>
      <c r="D22" s="214"/>
    </row>
    <row r="23" spans="1:4" ht="18.75" customHeight="1">
      <c r="A23" s="427" t="s">
        <v>225</v>
      </c>
      <c r="B23" s="427"/>
      <c r="C23" s="124"/>
      <c r="D23" s="204">
        <v>5049997</v>
      </c>
    </row>
    <row r="24" spans="1:4" ht="18.75" customHeight="1">
      <c r="A24" s="125" t="s">
        <v>6</v>
      </c>
      <c r="B24" s="87" t="s">
        <v>226</v>
      </c>
      <c r="C24" s="125" t="s">
        <v>227</v>
      </c>
      <c r="D24" s="211">
        <v>5049997</v>
      </c>
    </row>
    <row r="25" spans="1:4" ht="18.75" customHeight="1">
      <c r="A25" s="126" t="s">
        <v>7</v>
      </c>
      <c r="B25" s="88" t="s">
        <v>228</v>
      </c>
      <c r="C25" s="126" t="s">
        <v>227</v>
      </c>
      <c r="D25" s="212"/>
    </row>
    <row r="26" spans="1:4" ht="38.25">
      <c r="A26" s="126" t="s">
        <v>8</v>
      </c>
      <c r="B26" s="127" t="s">
        <v>229</v>
      </c>
      <c r="C26" s="126" t="s">
        <v>230</v>
      </c>
      <c r="D26" s="212"/>
    </row>
    <row r="27" spans="1:4" ht="18.75" customHeight="1">
      <c r="A27" s="126" t="s">
        <v>0</v>
      </c>
      <c r="B27" s="88" t="s">
        <v>148</v>
      </c>
      <c r="C27" s="126" t="s">
        <v>231</v>
      </c>
      <c r="D27" s="212"/>
    </row>
    <row r="28" spans="1:4" ht="18.75" customHeight="1">
      <c r="A28" s="126" t="s">
        <v>196</v>
      </c>
      <c r="B28" s="88" t="s">
        <v>232</v>
      </c>
      <c r="C28" s="126" t="s">
        <v>224</v>
      </c>
      <c r="D28" s="212"/>
    </row>
    <row r="29" spans="1:4" ht="18.75" customHeight="1">
      <c r="A29" s="126" t="s">
        <v>210</v>
      </c>
      <c r="B29" s="88" t="s">
        <v>150</v>
      </c>
      <c r="C29" s="126" t="s">
        <v>233</v>
      </c>
      <c r="D29" s="212"/>
    </row>
    <row r="30" spans="1:4" ht="18.75" customHeight="1">
      <c r="A30" s="126" t="s">
        <v>213</v>
      </c>
      <c r="B30" s="88" t="s">
        <v>234</v>
      </c>
      <c r="C30" s="126" t="s">
        <v>235</v>
      </c>
      <c r="D30" s="212"/>
    </row>
    <row r="31" spans="1:4" ht="18.75" customHeight="1">
      <c r="A31" s="128" t="s">
        <v>216</v>
      </c>
      <c r="B31" s="89" t="s">
        <v>236</v>
      </c>
      <c r="C31" s="128" t="s">
        <v>237</v>
      </c>
      <c r="D31" s="214"/>
    </row>
    <row r="32" spans="1:4" ht="7.5" customHeight="1">
      <c r="A32" s="129"/>
      <c r="B32" s="5"/>
      <c r="C32" s="5"/>
      <c r="D32" s="5"/>
    </row>
    <row r="33" spans="1:6" ht="12.75">
      <c r="A33" s="130"/>
      <c r="B33" s="131"/>
      <c r="C33" s="131"/>
      <c r="D33" s="131"/>
      <c r="E33" s="94"/>
      <c r="F33" s="94"/>
    </row>
    <row r="34" spans="1:6" ht="12.75">
      <c r="A34" s="426" t="s">
        <v>239</v>
      </c>
      <c r="B34" s="426"/>
      <c r="C34" s="426"/>
      <c r="D34" s="426"/>
      <c r="E34" s="426"/>
      <c r="F34" s="426"/>
    </row>
    <row r="35" spans="1:6" ht="22.5" customHeight="1">
      <c r="A35" s="426"/>
      <c r="B35" s="426"/>
      <c r="C35" s="426"/>
      <c r="D35" s="426"/>
      <c r="E35" s="426"/>
      <c r="F35" s="426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Nr .........
Rady ......................
z dnia 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2009-11-16T14:20:50Z</cp:lastPrinted>
  <dcterms:created xsi:type="dcterms:W3CDTF">1998-12-09T13:02:10Z</dcterms:created>
  <dcterms:modified xsi:type="dcterms:W3CDTF">2009-11-19T08:10:25Z</dcterms:modified>
  <cp:category/>
  <cp:version/>
  <cp:contentType/>
  <cp:contentStatus/>
</cp:coreProperties>
</file>