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<sst xmlns="http://schemas.openxmlformats.org/spreadsheetml/2006/main" count="238" uniqueCount="128">
  <si>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</si>
  <si>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</si>
  <si>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</si>
  <si>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</si>
  <si>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</si>
  <si>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</si>
  <si>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</si>
  <si>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</si>
  <si>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</si>
  <si>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</si>
  <si>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</si>
  <si>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</si>
  <si>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</si>
  <si>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</si>
  <si>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</si>
  <si>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</si>
  <si>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Przebudowa ulicy Orlej w Skarżysku - Kamiennej</t>
  </si>
  <si>
    <t>Przebudowa ulicy Świętokrzyskiej w Skarżysku - Kamiennej</t>
  </si>
  <si>
    <t>Przebudowa ulicy Nowej w Skarżysku - Kamiennej</t>
  </si>
  <si>
    <t>Przebudowa ulicy Dygasińskiego w Skarżysku - Kamiennej</t>
  </si>
  <si>
    <t>Przebudowa ulicy Chłodnej i Spacerowej /od ul. Chłodnej do ul. Piaskowej</t>
  </si>
  <si>
    <t>dalsze lata</t>
  </si>
  <si>
    <t>Przebudowa ulicy Wąskiej</t>
  </si>
  <si>
    <t>Rozbudowa ulicy Szarych Szeregów</t>
  </si>
  <si>
    <t>Przebudowa ulicy Organizacji Orzeł Biały</t>
  </si>
  <si>
    <t>Przebudowa ulicy Niskiej</t>
  </si>
  <si>
    <r>
      <rPr>
        <sz val="7"/>
        <rFont val="Arial CE"/>
        <family val="0"/>
      </rPr>
      <t>Przebudowa dróg wewnątrzosiedlowych w Osiedlu Milica i Przylesie</t>
    </r>
  </si>
  <si>
    <t>VI etap przebudowy przed Urzędem Miasta</t>
  </si>
  <si>
    <t>Budowa ciągów pieszych oraz oświetlenia terenu na skwerze przy skrzyżowaniu ulic: Sokolej i Niepodległości</t>
  </si>
  <si>
    <t>90000 zł poniesiono w 2006 r</t>
  </si>
  <si>
    <t>Budowa chodnika w ulicy Grottgera</t>
  </si>
  <si>
    <r>
      <rPr>
        <sz val="7"/>
        <rFont val="Arial CE"/>
        <family val="0"/>
      </rPr>
      <t>61285 zł poniesiono w 2006 r.</t>
    </r>
  </si>
  <si>
    <t>Budowa kładki w ciągu ulicy Multanka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</si>
  <si>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</si>
  <si>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</si>
  <si>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</si>
  <si>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</si>
  <si>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r>
      <rPr>
        <sz val="7"/>
        <rFont val="Arial CE"/>
        <family val="0"/>
      </rPr>
      <t>32524 zł poniesiono w 2006 r.</t>
    </r>
  </si>
  <si>
    <t>Budowa zatok postojowych w ulicy Sikorskiego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</si>
  <si>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</si>
  <si>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</si>
  <si>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Budowa ulicy Sienkiewicza na odcinku od ul. Wyspiańskiego do ul. Ostrobramskiej</t>
  </si>
  <si>
    <t>Przebudowa ulicy Aptecznej</t>
  </si>
  <si>
    <t xml:space="preserve"> Przebudowa ulicy Popiełuszki na odinku od posesji nr 7A do drogi krajowej nr 7</t>
  </si>
  <si>
    <t>Przebudowa ulicy Sosnowej na odcinku od ul. Zwycięzców do posesji nr 7</t>
  </si>
  <si>
    <t>Przebudowa ulicy Sikorskiego na odcinku od ul. Norwida do ul. Południowej</t>
  </si>
  <si>
    <t>Przebudowa ulicy Obywatelskiej</t>
  </si>
  <si>
    <t>Przebudowa ulicy Słowackiego</t>
  </si>
  <si>
    <t>Modernizacja szlaku martyrologii wraz z budową infrastruktury turystycznej w Skarżysku - Kamiennej</t>
  </si>
  <si>
    <t>Przebudowa układu komunikacyjnego przed Dworcem PKP w Skarżysku - Kamiennej</t>
  </si>
  <si>
    <t>Rozbudowa ulicy Torowej na odcinku od ul. Krasińskiego do ul. Kasztanowej</t>
  </si>
  <si>
    <t>na lata następne</t>
  </si>
  <si>
    <t>Przebudowa ulicy Klonowej na odcinku od ul. Jesionowej do ul. Jaworowej</t>
  </si>
  <si>
    <t xml:space="preserve">Przebudowa ulicy Gajowej </t>
  </si>
  <si>
    <t>Budowa wjazdów do posesji w ulicy Grottgera /strona zachodnia/</t>
  </si>
  <si>
    <r>
      <rPr>
        <sz val="7"/>
        <rFont val="Arial CE"/>
        <family val="0"/>
      </rPr>
      <t>Budowa kładki pieszo - rowerowej przez rz. Kamienną w rejonie przewału staszicowskiego</t>
    </r>
  </si>
  <si>
    <t>Przebudowa ulicy Krasińskiego na odcinku od ul. Tysiąclecia do ul. Niepodległości</t>
  </si>
  <si>
    <t>Powiat</t>
  </si>
  <si>
    <t>Budowa kładki pieszo - rowerowej w ul. Wierzbowej</t>
  </si>
  <si>
    <t>Budowa chodnika wraz z wjazdami w ul. Topolowej</t>
  </si>
  <si>
    <r>
      <rPr>
        <sz val="7"/>
        <rFont val="Arial CE"/>
        <family val="0"/>
      </rPr>
      <t>Przebudowa drogi wewnętrznej wraz z utwardzeniem terenu od ul. Rejowskiej w kierunku bloku nr 26</t>
    </r>
  </si>
  <si>
    <t>Przebudowa  ul.  Żeromskiego</t>
  </si>
  <si>
    <t xml:space="preserve">Przebudowa ul. Paryskiej </t>
  </si>
  <si>
    <r>
      <rPr>
        <sz val="7"/>
        <rFont val="Arial CE"/>
        <family val="0"/>
      </rPr>
      <t>Udziały w Miejskiej Komunikacji Samochodowej Sp. z o.o. w Skarżysku - Kamiennej</t>
    </r>
  </si>
  <si>
    <t>Przebudowa ulic w osiedlach Rejów i Zachodnie w Skarżysku-Kamiennej</t>
  </si>
  <si>
    <t>Środki własne</t>
  </si>
  <si>
    <t>Przebudowa ul. Spółdzielczej</t>
  </si>
  <si>
    <t>Na dalsze lata</t>
  </si>
  <si>
    <t>Budowa ul. Jodłowej</t>
  </si>
  <si>
    <t>Budowa sygnalizacji świetlnej w ul. 1 Maja na skrzyzowaniu z ul. Czerwonego Krzyża</t>
  </si>
  <si>
    <r>
      <rPr>
        <sz val="7"/>
        <rFont val="Arial CE"/>
        <family val="0"/>
      </rPr>
      <t>Przebudowa ul. Kanarkowej na odcinku od ul. Ptasiej do ul. Bilskiego</t>
    </r>
  </si>
  <si>
    <t>Przebudowa ul. Mościckiego w Skarżysku-Kamiennej</t>
  </si>
  <si>
    <r>
      <rPr>
        <sz val="7"/>
        <rFont val="Arial CE"/>
        <family val="0"/>
      </rPr>
      <t>Program Przeb.i Budowy Dróg Lok.</t>
    </r>
  </si>
  <si>
    <t>Rozbudowa ul. Ogólnej na odc. od ul. 1 Maja do ul. Rynek</t>
  </si>
  <si>
    <t>Przebudowa ul. Widokowej - budowa ciagu pieszego z dojazdem do posesji</t>
  </si>
  <si>
    <t>Przebudowa ul. Bilskiego na odc. od ul. Bobowskich do ul. Witwickich</t>
  </si>
  <si>
    <t>Przebudowa ul. Konopnickiej</t>
  </si>
  <si>
    <t>RAZEM</t>
  </si>
  <si>
    <t>uwagi 2012 rok</t>
  </si>
  <si>
    <t>II</t>
  </si>
  <si>
    <t>Inwestycje miejskie</t>
  </si>
  <si>
    <t>Budowa i modernizacja kanalizacji sanitarnej w Skarżysku - Kamiennej i Skarżysku Kościelnym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</si>
  <si>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</si>
  <si>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</si>
  <si>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</si>
  <si>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</si>
  <si>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r>
      <rPr>
        <sz val="7"/>
        <rFont val="Arial CE"/>
        <family val="0"/>
      </rPr>
      <t>Program Operac.Min.Kultury</t>
    </r>
  </si>
  <si>
    <t xml:space="preserve">Utworzenie Skarżyskiego Inkubatora Technologicznego </t>
  </si>
  <si>
    <t>PORPW</t>
  </si>
  <si>
    <t>Kompleksowe przygotowanie terenów pod inwestycje w Skarżysku - Kamiennej</t>
  </si>
  <si>
    <t>Rewitalizacja Osiedla Rejów w Skarżysku – Kamiennej – Etap I</t>
  </si>
  <si>
    <t>Budowa sezonowego lodowiska  w Skarżysku - Kamiennej</t>
  </si>
  <si>
    <t>Rozbudowa i Przebudowa Miejskiego Centrum Kultury w Skarżysku – Kamiennej – Etap I</t>
  </si>
  <si>
    <r>
      <rPr>
        <sz val="7"/>
        <rFont val="Arial CE"/>
        <family val="0"/>
      </rPr>
      <t xml:space="preserve">Budowa przelewu wieżowego zbiornika wodnego Bernatka w Skarżysku - Kamienna </t>
    </r>
  </si>
  <si>
    <t>Budowa boiska z trawy syntetycznej przy Zespole Szkół Publicznych Nr 1 w Skarżysku - Kamiennej</t>
  </si>
  <si>
    <t>Budowa hali sportowej</t>
  </si>
  <si>
    <t>Ministerstwo Sportu</t>
  </si>
  <si>
    <t>Przebudowa placu i pomnika L. Staffa</t>
  </si>
  <si>
    <t>Budowa skateparku w Skarżysku - Kamiennej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</si>
  <si>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</si>
  <si>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</si>
  <si>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</si>
  <si>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</si>
  <si>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</si>
  <si>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</si>
  <si>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Rekultywacja terenu byłego Zakładu Chemicznego "Organika Benzyl" w Skarżysku - Kamiennej</t>
  </si>
  <si>
    <t>Zwiększenie aktywności turystycznej miasta Skarżyska - Kamiennej poprzez rekonstrukcję wielkiego pieca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</si>
  <si>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</si>
  <si>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</si>
  <si>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</si>
  <si>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Przeniesienie Pomnika Odzyskania Dostępu do Morza wraz z zagospodarowaniem terenu</t>
  </si>
  <si>
    <t>Budowa separatora w okolicach „rowu komornickiego”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</si>
  <si>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</si>
  <si>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</si>
  <si>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</si>
  <si>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Poprawa efektywności energetycznej poprzez wprowadzenie systemów energii odnawialnej – Słoneczne dachy Skarżyska-Kamiennej i okolicznych Gmin</t>
  </si>
  <si>
    <t>Fundusz Szwajcarski</t>
  </si>
  <si>
    <t>Budowa boiska przy SP nr 8 w Skarżysku-Kamiennej w ramach programu ORLIK 2012</t>
  </si>
  <si>
    <t>Budowa oświetlenia w ul. Sienkiewicza w Skarżysku-Kamiennej</t>
  </si>
  <si>
    <t>Zagospodarowanie placu pomiędzy ul. Franciszkańską, a ul. Rynek</t>
  </si>
  <si>
    <t>Przebudowa basenu w Skarżysku-Kamiennej</t>
  </si>
  <si>
    <t>Przebudowa sali gimnastycznej przy SP nr 3 w Skarżysku-Kamiennej</t>
  </si>
  <si>
    <t>Rozbudowa i przebudowa Miejskiego Centrum Kultury w Skarżysku-Kamiennej – Etap II</t>
  </si>
  <si>
    <t>Zagospodarowanie skweru przy skrzyżowaniu ul. Niepodległości i Legionów”</t>
  </si>
  <si>
    <t>Budowa linii oświetleniowej w ul. Sikorskiego</t>
  </si>
  <si>
    <t>Budowa linii oświetleniowej w ul. Oleśnickiej</t>
  </si>
  <si>
    <t>OGÓŁEM (pkt. I-II)</t>
  </si>
  <si>
    <t>na dalsze lata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</si>
</sst>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.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0"/>
      <name val="Arial"/>
      <family val="2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5" fillId="0" borderId="1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64" fontId="5" fillId="0" borderId="2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88">
      <selection activeCell="I113" sqref="I113"/>
    </sheetView>
  </sheetViews>
  <sheetFormatPr defaultColWidth="10.09765625" defaultRowHeight="14.25"/>
  <cols>
    <col min="1" max="1" width="4.19921875" style="1" customWidth="1"/>
    <col min="2" max="2" width="42" style="1" customWidth="1"/>
    <col min="3" max="3" width="10.09765625" style="1" customWidth="1"/>
    <col min="4" max="4" width="12.09765625" style="1" customWidth="1"/>
    <col min="5" max="16384" width="10.09765625" style="1" customWidth="1"/>
  </cols>
  <sheetData>
    <row r="1" spans="1:10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58" t="s">
        <v>2</v>
      </c>
      <c r="B4" s="58" t="s">
        <v>3</v>
      </c>
      <c r="C4" s="59" t="s">
        <v>4</v>
      </c>
      <c r="D4" s="59" t="s">
        <v>5</v>
      </c>
      <c r="E4" s="58" t="s">
        <v>6</v>
      </c>
      <c r="F4" s="58"/>
      <c r="G4" s="58"/>
      <c r="H4" s="58"/>
      <c r="I4" s="58"/>
      <c r="J4" s="58" t="s">
        <v>7</v>
      </c>
    </row>
    <row r="5" spans="1:10" ht="12.75">
      <c r="A5" s="58"/>
      <c r="B5" s="58"/>
      <c r="C5" s="59"/>
      <c r="D5" s="59"/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58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2.75">
      <c r="A7" s="4" t="s">
        <v>8</v>
      </c>
      <c r="B7" s="4" t="s">
        <v>9</v>
      </c>
      <c r="C7" s="5"/>
      <c r="D7" s="6"/>
      <c r="E7" s="6"/>
      <c r="F7" s="6"/>
      <c r="G7" s="6"/>
      <c r="H7" s="6"/>
      <c r="I7" s="6"/>
      <c r="J7" s="7"/>
    </row>
    <row r="8" spans="1:10" ht="12.75">
      <c r="A8" s="49" t="s">
        <v>10</v>
      </c>
      <c r="B8" s="50" t="s">
        <v>11</v>
      </c>
      <c r="C8" s="54">
        <f>SUM(E8,E9,F8,F9,G8,G9,H8,H9,I8,I9)</f>
        <v>6337754</v>
      </c>
      <c r="D8" s="8" t="s">
        <v>12</v>
      </c>
      <c r="E8" s="9">
        <v>0</v>
      </c>
      <c r="F8" s="9">
        <v>60554</v>
      </c>
      <c r="G8" s="9">
        <v>1857331</v>
      </c>
      <c r="H8" s="9">
        <v>617218</v>
      </c>
      <c r="I8" s="9">
        <v>0</v>
      </c>
      <c r="J8" s="53"/>
    </row>
    <row r="9" spans="1:10" ht="12.75">
      <c r="A9" s="49"/>
      <c r="B9" s="50"/>
      <c r="C9" s="54"/>
      <c r="D9" s="10" t="s">
        <v>13</v>
      </c>
      <c r="E9" s="11">
        <v>0</v>
      </c>
      <c r="F9" s="11">
        <v>90830</v>
      </c>
      <c r="G9" s="11">
        <v>2785996</v>
      </c>
      <c r="H9" s="11">
        <v>925825</v>
      </c>
      <c r="I9" s="11">
        <v>0</v>
      </c>
      <c r="J9" s="53"/>
    </row>
    <row r="10" spans="1:10" ht="12.75">
      <c r="A10" s="49">
        <v>2</v>
      </c>
      <c r="B10" s="50" t="s">
        <v>14</v>
      </c>
      <c r="C10" s="54">
        <f>SUM(E10,E11,F11,F10,G10,G11,H11,H10,I10,I11)</f>
        <v>4878000</v>
      </c>
      <c r="D10" s="8" t="s">
        <v>12</v>
      </c>
      <c r="E10" s="9">
        <v>79300</v>
      </c>
      <c r="F10" s="9">
        <v>30000</v>
      </c>
      <c r="G10" s="9">
        <v>7420</v>
      </c>
      <c r="H10" s="9">
        <v>600000</v>
      </c>
      <c r="I10" s="9">
        <v>4161280</v>
      </c>
      <c r="J10" s="53"/>
    </row>
    <row r="11" spans="1:10" ht="18" customHeight="1">
      <c r="A11" s="49"/>
      <c r="B11" s="50"/>
      <c r="C11" s="54"/>
      <c r="D11" s="10"/>
      <c r="E11" s="11">
        <v>0</v>
      </c>
      <c r="F11" s="11">
        <v>0</v>
      </c>
      <c r="G11" s="11"/>
      <c r="H11" s="11"/>
      <c r="I11" s="11"/>
      <c r="J11" s="53"/>
    </row>
    <row r="12" spans="1:10" ht="12.75">
      <c r="A12" s="49">
        <v>3</v>
      </c>
      <c r="B12" s="50" t="s">
        <v>15</v>
      </c>
      <c r="C12" s="54">
        <f>SUM(E12,E13,F13,F12,G12,G13,H13,H12,I12,I13)</f>
        <v>6755387</v>
      </c>
      <c r="D12" s="8" t="s">
        <v>12</v>
      </c>
      <c r="E12" s="9">
        <v>0</v>
      </c>
      <c r="F12" s="9">
        <v>71359</v>
      </c>
      <c r="G12" s="9">
        <v>2483683</v>
      </c>
      <c r="H12" s="9">
        <v>1065172</v>
      </c>
      <c r="I12" s="9">
        <v>0</v>
      </c>
      <c r="J12" s="53"/>
    </row>
    <row r="13" spans="1:10" ht="12.75">
      <c r="A13" s="49"/>
      <c r="B13" s="50"/>
      <c r="C13" s="54"/>
      <c r="D13" s="10" t="s">
        <v>13</v>
      </c>
      <c r="E13" s="11">
        <v>0</v>
      </c>
      <c r="F13" s="11">
        <v>107037</v>
      </c>
      <c r="G13" s="11">
        <v>1430378</v>
      </c>
      <c r="H13" s="11">
        <v>1597758</v>
      </c>
      <c r="I13" s="11">
        <v>0</v>
      </c>
      <c r="J13" s="53"/>
    </row>
    <row r="14" spans="1:10" ht="12.75">
      <c r="A14" s="49">
        <v>4</v>
      </c>
      <c r="B14" s="50" t="s">
        <v>16</v>
      </c>
      <c r="C14" s="54">
        <v>3596990</v>
      </c>
      <c r="D14" s="55" t="s">
        <v>12</v>
      </c>
      <c r="E14" s="56"/>
      <c r="F14" s="56"/>
      <c r="G14" s="56">
        <v>96990</v>
      </c>
      <c r="H14" s="56">
        <v>900000</v>
      </c>
      <c r="I14" s="56">
        <v>2600000</v>
      </c>
      <c r="J14" s="53"/>
    </row>
    <row r="15" spans="1:10" ht="12.75">
      <c r="A15" s="49"/>
      <c r="B15" s="50"/>
      <c r="C15" s="54"/>
      <c r="D15" s="55"/>
      <c r="E15" s="56"/>
      <c r="F15" s="56"/>
      <c r="G15" s="56"/>
      <c r="H15" s="56"/>
      <c r="I15" s="56"/>
      <c r="J15" s="53"/>
    </row>
    <row r="16" spans="1:10" ht="12.75">
      <c r="A16" s="49">
        <v>5</v>
      </c>
      <c r="B16" s="50" t="s">
        <v>17</v>
      </c>
      <c r="C16" s="51">
        <v>1556120</v>
      </c>
      <c r="D16" s="55" t="s">
        <v>12</v>
      </c>
      <c r="E16" s="9"/>
      <c r="F16" s="9"/>
      <c r="G16" s="9">
        <v>56120</v>
      </c>
      <c r="H16" s="9">
        <v>1500000</v>
      </c>
      <c r="I16" s="9"/>
      <c r="J16" s="53"/>
    </row>
    <row r="17" spans="1:10" ht="12.75">
      <c r="A17" s="49"/>
      <c r="B17" s="50"/>
      <c r="C17" s="51"/>
      <c r="D17" s="55"/>
      <c r="E17" s="11"/>
      <c r="F17" s="11"/>
      <c r="G17" s="11"/>
      <c r="H17" s="11"/>
      <c r="I17" s="11"/>
      <c r="J17" s="53"/>
    </row>
    <row r="18" spans="1:10" ht="12.75">
      <c r="A18" s="49">
        <v>6</v>
      </c>
      <c r="B18" s="50" t="s">
        <v>18</v>
      </c>
      <c r="C18" s="51">
        <v>761015</v>
      </c>
      <c r="D18" s="55" t="s">
        <v>12</v>
      </c>
      <c r="E18" s="9"/>
      <c r="F18" s="12">
        <v>60390</v>
      </c>
      <c r="G18" s="9">
        <v>700625</v>
      </c>
      <c r="H18" s="9"/>
      <c r="I18" s="9"/>
      <c r="J18" s="53"/>
    </row>
    <row r="19" spans="1:10" ht="12.75">
      <c r="A19" s="49"/>
      <c r="B19" s="50"/>
      <c r="C19" s="51"/>
      <c r="D19" s="55"/>
      <c r="E19" s="11"/>
      <c r="F19" s="11"/>
      <c r="G19" s="11"/>
      <c r="H19" s="11"/>
      <c r="I19" s="11"/>
      <c r="J19" s="53"/>
    </row>
    <row r="20" spans="1:10" ht="12.75">
      <c r="A20" s="49">
        <v>7</v>
      </c>
      <c r="B20" s="50" t="s">
        <v>19</v>
      </c>
      <c r="C20" s="51">
        <v>1237600</v>
      </c>
      <c r="D20" s="55" t="s">
        <v>12</v>
      </c>
      <c r="E20" s="9"/>
      <c r="F20" s="12">
        <v>93330</v>
      </c>
      <c r="G20" s="9">
        <v>1144270</v>
      </c>
      <c r="H20" s="9"/>
      <c r="I20" s="9"/>
      <c r="J20" s="53"/>
    </row>
    <row r="21" spans="1:10" ht="12.75">
      <c r="A21" s="49"/>
      <c r="B21" s="50"/>
      <c r="C21" s="51"/>
      <c r="D21" s="55"/>
      <c r="E21" s="11"/>
      <c r="F21" s="11"/>
      <c r="G21" s="11"/>
      <c r="H21" s="11"/>
      <c r="I21" s="11"/>
      <c r="J21" s="53"/>
    </row>
    <row r="22" spans="1:10" ht="12.75">
      <c r="A22" s="49">
        <v>8</v>
      </c>
      <c r="B22" s="50" t="s">
        <v>20</v>
      </c>
      <c r="C22" s="51">
        <v>1690000</v>
      </c>
      <c r="D22" s="55" t="s">
        <v>12</v>
      </c>
      <c r="E22" s="9"/>
      <c r="F22" s="9"/>
      <c r="G22" s="9"/>
      <c r="H22" s="9"/>
      <c r="I22" s="9">
        <v>800000</v>
      </c>
      <c r="J22" s="53" t="s">
        <v>21</v>
      </c>
    </row>
    <row r="23" spans="1:10" ht="12.75">
      <c r="A23" s="49"/>
      <c r="B23" s="50"/>
      <c r="C23" s="51"/>
      <c r="D23" s="55"/>
      <c r="E23" s="11"/>
      <c r="F23" s="11"/>
      <c r="G23" s="11"/>
      <c r="H23" s="11"/>
      <c r="I23" s="11"/>
      <c r="J23" s="53"/>
    </row>
    <row r="24" spans="1:10" ht="12.75">
      <c r="A24" s="49">
        <v>9</v>
      </c>
      <c r="B24" s="50" t="s">
        <v>22</v>
      </c>
      <c r="C24" s="51">
        <v>481110</v>
      </c>
      <c r="D24" s="8" t="s">
        <v>12</v>
      </c>
      <c r="E24" s="9"/>
      <c r="F24" s="9"/>
      <c r="G24" s="9">
        <v>31110</v>
      </c>
      <c r="H24" s="9">
        <v>450000</v>
      </c>
      <c r="I24" s="9"/>
      <c r="J24" s="53"/>
    </row>
    <row r="25" spans="1:10" ht="12.75">
      <c r="A25" s="49"/>
      <c r="B25" s="50"/>
      <c r="C25" s="51"/>
      <c r="D25" s="10"/>
      <c r="E25" s="11"/>
      <c r="F25" s="11"/>
      <c r="G25" s="11"/>
      <c r="H25" s="11"/>
      <c r="I25" s="11"/>
      <c r="J25" s="53"/>
    </row>
    <row r="26" spans="1:10" ht="12.75">
      <c r="A26" s="49">
        <v>10</v>
      </c>
      <c r="B26" s="50" t="s">
        <v>23</v>
      </c>
      <c r="C26" s="51">
        <v>3077100</v>
      </c>
      <c r="D26" s="8" t="s">
        <v>12</v>
      </c>
      <c r="E26" s="9"/>
      <c r="F26" s="9"/>
      <c r="G26" s="9">
        <v>77100</v>
      </c>
      <c r="H26" s="9">
        <v>800000</v>
      </c>
      <c r="I26" s="9">
        <v>2200000</v>
      </c>
      <c r="J26" s="53"/>
    </row>
    <row r="27" spans="1:10" ht="12.75">
      <c r="A27" s="49"/>
      <c r="B27" s="50"/>
      <c r="C27" s="51"/>
      <c r="D27" s="10"/>
      <c r="E27" s="11"/>
      <c r="F27" s="11"/>
      <c r="G27" s="11"/>
      <c r="H27" s="11"/>
      <c r="I27" s="11"/>
      <c r="J27" s="53"/>
    </row>
    <row r="28" spans="1:10" ht="12.75">
      <c r="A28" s="49">
        <v>11</v>
      </c>
      <c r="B28" s="50" t="s">
        <v>24</v>
      </c>
      <c r="C28" s="51">
        <f>SUM(E28,E29,F28,F29,G29,G28,H28,H29,I29,I28)</f>
        <v>1851400</v>
      </c>
      <c r="D28" s="8" t="s">
        <v>12</v>
      </c>
      <c r="E28" s="9"/>
      <c r="F28" s="9"/>
      <c r="G28" s="9">
        <v>51400</v>
      </c>
      <c r="H28" s="9">
        <v>800000</v>
      </c>
      <c r="I28" s="9">
        <v>1000000</v>
      </c>
      <c r="J28" s="53"/>
    </row>
    <row r="29" spans="1:10" ht="12.75">
      <c r="A29" s="49"/>
      <c r="B29" s="50"/>
      <c r="C29" s="51"/>
      <c r="D29" s="10"/>
      <c r="E29" s="11"/>
      <c r="F29" s="11"/>
      <c r="G29" s="11"/>
      <c r="H29" s="11"/>
      <c r="I29" s="11"/>
      <c r="J29" s="53"/>
    </row>
    <row r="30" spans="1:10" ht="12.75">
      <c r="A30" s="49">
        <v>12</v>
      </c>
      <c r="B30" s="50" t="s">
        <v>25</v>
      </c>
      <c r="C30" s="51">
        <f>SUM(F30,G30,H30,I30)</f>
        <v>973878</v>
      </c>
      <c r="D30" s="8" t="s">
        <v>12</v>
      </c>
      <c r="E30" s="9"/>
      <c r="F30" s="9">
        <v>87230</v>
      </c>
      <c r="G30" s="9">
        <v>886648</v>
      </c>
      <c r="H30" s="9"/>
      <c r="I30" s="9"/>
      <c r="J30" s="53"/>
    </row>
    <row r="31" spans="1:10" ht="12.75">
      <c r="A31" s="49"/>
      <c r="B31" s="50"/>
      <c r="C31" s="51"/>
      <c r="D31" s="10"/>
      <c r="E31" s="11"/>
      <c r="F31" s="11"/>
      <c r="G31" s="11"/>
      <c r="H31" s="11"/>
      <c r="I31" s="11"/>
      <c r="J31" s="53"/>
    </row>
    <row r="32" spans="1:10" ht="12.75">
      <c r="A32" s="49">
        <v>13</v>
      </c>
      <c r="B32" s="50" t="s">
        <v>26</v>
      </c>
      <c r="C32" s="51">
        <f>SUM(E32,F32,G32,H32,I32)</f>
        <v>1764600</v>
      </c>
      <c r="D32" s="8" t="s">
        <v>12</v>
      </c>
      <c r="E32" s="9">
        <v>305000</v>
      </c>
      <c r="F32" s="9">
        <v>89100</v>
      </c>
      <c r="G32" s="9">
        <v>170500</v>
      </c>
      <c r="H32" s="9">
        <v>500000</v>
      </c>
      <c r="I32" s="9">
        <v>700000</v>
      </c>
      <c r="J32" s="53"/>
    </row>
    <row r="33" spans="1:10" ht="12.75">
      <c r="A33" s="49"/>
      <c r="B33" s="50"/>
      <c r="C33" s="51"/>
      <c r="D33" s="10"/>
      <c r="E33" s="11"/>
      <c r="F33" s="11"/>
      <c r="G33" s="11"/>
      <c r="H33" s="11"/>
      <c r="I33" s="11"/>
      <c r="J33" s="53"/>
    </row>
    <row r="34" spans="1:10" ht="12.75">
      <c r="A34" s="49">
        <v>14</v>
      </c>
      <c r="B34" s="50" t="s">
        <v>27</v>
      </c>
      <c r="C34" s="51">
        <f>SUM(E34,E35,F34,F35,G35,G34,H34,H35,I35,I34)</f>
        <v>180000</v>
      </c>
      <c r="D34" s="8" t="s">
        <v>12</v>
      </c>
      <c r="E34" s="9">
        <v>180000</v>
      </c>
      <c r="F34" s="9"/>
      <c r="G34" s="9"/>
      <c r="H34" s="9"/>
      <c r="I34" s="9"/>
      <c r="J34" s="53"/>
    </row>
    <row r="35" spans="1:10" ht="12.75">
      <c r="A35" s="49"/>
      <c r="B35" s="50"/>
      <c r="C35" s="51"/>
      <c r="D35" s="10"/>
      <c r="E35" s="11"/>
      <c r="F35" s="11"/>
      <c r="G35" s="11"/>
      <c r="H35" s="11"/>
      <c r="I35" s="11"/>
      <c r="J35" s="53"/>
    </row>
    <row r="36" spans="1:10" ht="12.75">
      <c r="A36" s="49">
        <v>15</v>
      </c>
      <c r="B36" s="50" t="s">
        <v>28</v>
      </c>
      <c r="C36" s="51">
        <v>410000</v>
      </c>
      <c r="D36" s="8" t="s">
        <v>12</v>
      </c>
      <c r="E36" s="9">
        <v>320000</v>
      </c>
      <c r="F36" s="9"/>
      <c r="G36" s="9"/>
      <c r="H36" s="9"/>
      <c r="I36" s="9"/>
      <c r="J36" s="53" t="s">
        <v>29</v>
      </c>
    </row>
    <row r="37" spans="1:10" ht="12.75">
      <c r="A37" s="49"/>
      <c r="B37" s="50"/>
      <c r="C37" s="51"/>
      <c r="D37" s="10"/>
      <c r="E37" s="11"/>
      <c r="F37" s="11"/>
      <c r="G37" s="11"/>
      <c r="H37" s="11"/>
      <c r="I37" s="11"/>
      <c r="J37" s="53"/>
    </row>
    <row r="38" spans="1:10" ht="12.75">
      <c r="A38" s="49">
        <v>16</v>
      </c>
      <c r="B38" s="50" t="s">
        <v>30</v>
      </c>
      <c r="C38" s="51">
        <v>411285</v>
      </c>
      <c r="D38" s="8" t="s">
        <v>12</v>
      </c>
      <c r="E38" s="9">
        <v>350000</v>
      </c>
      <c r="F38" s="9"/>
      <c r="G38" s="9"/>
      <c r="H38" s="9"/>
      <c r="I38" s="9"/>
      <c r="J38" s="53" t="s">
        <v>31</v>
      </c>
    </row>
    <row r="39" spans="1:10" ht="12.75">
      <c r="A39" s="49"/>
      <c r="B39" s="50"/>
      <c r="C39" s="51"/>
      <c r="D39" s="10"/>
      <c r="E39" s="11"/>
      <c r="F39" s="11"/>
      <c r="G39" s="11"/>
      <c r="H39" s="11"/>
      <c r="I39" s="11"/>
      <c r="J39" s="53"/>
    </row>
    <row r="40" spans="1:10" ht="12.75">
      <c r="A40" s="49">
        <v>17</v>
      </c>
      <c r="B40" s="50" t="s">
        <v>32</v>
      </c>
      <c r="C40" s="51">
        <v>587135</v>
      </c>
      <c r="D40" s="8" t="s">
        <v>12</v>
      </c>
      <c r="E40" s="9">
        <v>414000</v>
      </c>
      <c r="F40" s="9">
        <v>144099</v>
      </c>
      <c r="G40" s="9"/>
      <c r="H40" s="9"/>
      <c r="I40" s="9"/>
      <c r="J40" s="53" t="s">
        <v>33</v>
      </c>
    </row>
    <row r="41" spans="1:10" ht="12.75">
      <c r="A41" s="49"/>
      <c r="B41" s="50"/>
      <c r="C41" s="51"/>
      <c r="D41" s="10"/>
      <c r="E41" s="11"/>
      <c r="F41" s="11"/>
      <c r="G41" s="11"/>
      <c r="H41" s="11"/>
      <c r="I41" s="11"/>
      <c r="J41" s="53"/>
    </row>
    <row r="42" spans="1:10" ht="12.75">
      <c r="A42" s="49">
        <v>18</v>
      </c>
      <c r="B42" s="50" t="s">
        <v>34</v>
      </c>
      <c r="C42" s="51">
        <v>188860</v>
      </c>
      <c r="D42" s="8" t="s">
        <v>12</v>
      </c>
      <c r="E42" s="9">
        <v>173000</v>
      </c>
      <c r="F42" s="9"/>
      <c r="G42" s="9"/>
      <c r="H42" s="9"/>
      <c r="I42" s="9"/>
      <c r="J42" s="53" t="s">
        <v>35</v>
      </c>
    </row>
    <row r="43" spans="1:10" ht="12.75">
      <c r="A43" s="49"/>
      <c r="B43" s="50"/>
      <c r="C43" s="51"/>
      <c r="D43" s="10"/>
      <c r="E43" s="11"/>
      <c r="F43" s="11"/>
      <c r="G43" s="11"/>
      <c r="H43" s="11"/>
      <c r="I43" s="11"/>
      <c r="J43" s="53"/>
    </row>
    <row r="44" spans="1:10" ht="12.75">
      <c r="A44" s="49">
        <v>19</v>
      </c>
      <c r="B44" s="50" t="s">
        <v>36</v>
      </c>
      <c r="C44" s="51">
        <v>882524</v>
      </c>
      <c r="D44" s="8" t="s">
        <v>12</v>
      </c>
      <c r="E44" s="9">
        <v>850000</v>
      </c>
      <c r="F44" s="9"/>
      <c r="G44" s="9"/>
      <c r="H44" s="9"/>
      <c r="I44" s="9"/>
      <c r="J44" s="53" t="s">
        <v>37</v>
      </c>
    </row>
    <row r="45" spans="1:10" ht="22.5" customHeight="1">
      <c r="A45" s="49"/>
      <c r="B45" s="50"/>
      <c r="C45" s="51"/>
      <c r="D45" s="10"/>
      <c r="E45" s="11"/>
      <c r="F45" s="11"/>
      <c r="G45" s="11"/>
      <c r="H45" s="11"/>
      <c r="I45" s="11"/>
      <c r="J45" s="53"/>
    </row>
    <row r="46" spans="1:10" ht="12.75">
      <c r="A46" s="49">
        <v>20</v>
      </c>
      <c r="B46" s="50" t="s">
        <v>38</v>
      </c>
      <c r="C46" s="51">
        <v>257378</v>
      </c>
      <c r="D46" s="8" t="s">
        <v>12</v>
      </c>
      <c r="E46" s="9">
        <v>250000</v>
      </c>
      <c r="F46" s="9"/>
      <c r="G46" s="9"/>
      <c r="H46" s="9"/>
      <c r="I46" s="9"/>
      <c r="J46" s="53" t="s">
        <v>39</v>
      </c>
    </row>
    <row r="47" spans="1:10" ht="12.75">
      <c r="A47" s="49"/>
      <c r="B47" s="50"/>
      <c r="C47" s="51"/>
      <c r="D47" s="10"/>
      <c r="E47" s="11"/>
      <c r="F47" s="11"/>
      <c r="G47" s="11"/>
      <c r="H47" s="11"/>
      <c r="I47" s="11"/>
      <c r="J47" s="53"/>
    </row>
    <row r="48" spans="1:10" ht="12.75">
      <c r="A48" s="49">
        <v>21</v>
      </c>
      <c r="B48" s="50" t="s">
        <v>40</v>
      </c>
      <c r="C48" s="51">
        <f>SUM(E48,E49,F48,F49,G49,G48,H48,H49,I49,I48)</f>
        <v>700000</v>
      </c>
      <c r="D48" s="8" t="s">
        <v>12</v>
      </c>
      <c r="E48" s="9">
        <v>700000</v>
      </c>
      <c r="F48" s="9"/>
      <c r="G48" s="9"/>
      <c r="H48" s="9"/>
      <c r="I48" s="9"/>
      <c r="J48" s="53"/>
    </row>
    <row r="49" spans="1:10" ht="12.75">
      <c r="A49" s="49"/>
      <c r="B49" s="50"/>
      <c r="C49" s="51"/>
      <c r="D49" s="10"/>
      <c r="E49" s="11"/>
      <c r="F49" s="11"/>
      <c r="G49" s="11"/>
      <c r="H49" s="11"/>
      <c r="I49" s="11"/>
      <c r="J49" s="53"/>
    </row>
    <row r="50" spans="1:10" ht="12.75">
      <c r="A50" s="49">
        <v>22</v>
      </c>
      <c r="B50" s="50" t="s">
        <v>41</v>
      </c>
      <c r="C50" s="51">
        <f>SUM(E50,E51,F50,F51,G51,G50,H50,H51,I51,I50)</f>
        <v>170000</v>
      </c>
      <c r="D50" s="8" t="s">
        <v>12</v>
      </c>
      <c r="E50" s="9">
        <v>170000</v>
      </c>
      <c r="F50" s="9"/>
      <c r="G50" s="9"/>
      <c r="H50" s="9"/>
      <c r="I50" s="9"/>
      <c r="J50" s="53"/>
    </row>
    <row r="51" spans="1:10" ht="12.75">
      <c r="A51" s="49"/>
      <c r="B51" s="50"/>
      <c r="C51" s="51"/>
      <c r="D51" s="10"/>
      <c r="E51" s="11"/>
      <c r="F51" s="11"/>
      <c r="G51" s="11"/>
      <c r="H51" s="11"/>
      <c r="I51" s="11"/>
      <c r="J51" s="53"/>
    </row>
    <row r="52" spans="1:10" ht="12.75">
      <c r="A52" s="49">
        <v>23</v>
      </c>
      <c r="B52" s="50" t="s">
        <v>42</v>
      </c>
      <c r="C52" s="51">
        <f>SUM(F52,G52,H52,I52)</f>
        <v>1029373</v>
      </c>
      <c r="D52" s="8" t="s">
        <v>12</v>
      </c>
      <c r="E52" s="9"/>
      <c r="F52" s="9">
        <v>50630</v>
      </c>
      <c r="G52" s="9">
        <v>978743</v>
      </c>
      <c r="H52" s="9"/>
      <c r="I52" s="9"/>
      <c r="J52" s="53"/>
    </row>
    <row r="53" spans="1:10" ht="12.75">
      <c r="A53" s="49"/>
      <c r="B53" s="50"/>
      <c r="C53" s="51"/>
      <c r="D53" s="10"/>
      <c r="E53" s="11"/>
      <c r="F53" s="11"/>
      <c r="G53" s="11"/>
      <c r="H53" s="11"/>
      <c r="I53" s="11"/>
      <c r="J53" s="53"/>
    </row>
    <row r="54" spans="1:10" ht="12.75">
      <c r="A54" s="49">
        <v>24</v>
      </c>
      <c r="B54" s="50" t="s">
        <v>43</v>
      </c>
      <c r="C54" s="51">
        <v>963420</v>
      </c>
      <c r="D54" s="8" t="s">
        <v>12</v>
      </c>
      <c r="E54" s="9"/>
      <c r="F54" s="9">
        <v>13420</v>
      </c>
      <c r="G54" s="9"/>
      <c r="H54" s="9">
        <v>650000</v>
      </c>
      <c r="I54" s="9">
        <v>300000</v>
      </c>
      <c r="J54" s="53"/>
    </row>
    <row r="55" spans="1:10" ht="12.75">
      <c r="A55" s="49"/>
      <c r="B55" s="50"/>
      <c r="C55" s="51"/>
      <c r="D55" s="10"/>
      <c r="E55" s="11"/>
      <c r="F55" s="11"/>
      <c r="G55" s="11"/>
      <c r="H55" s="11"/>
      <c r="I55" s="11"/>
      <c r="J55" s="53"/>
    </row>
    <row r="56" spans="1:10" ht="12.75">
      <c r="A56" s="49">
        <v>25</v>
      </c>
      <c r="B56" s="50" t="s">
        <v>44</v>
      </c>
      <c r="C56" s="51">
        <f>SUM(F56,G56,H56,I56)</f>
        <v>1745213</v>
      </c>
      <c r="D56" s="8" t="s">
        <v>12</v>
      </c>
      <c r="E56" s="9"/>
      <c r="F56" s="9">
        <v>48800</v>
      </c>
      <c r="G56" s="9">
        <v>1696413</v>
      </c>
      <c r="H56" s="9"/>
      <c r="I56" s="9"/>
      <c r="J56" s="53"/>
    </row>
    <row r="57" spans="1:10" ht="12.75">
      <c r="A57" s="49"/>
      <c r="B57" s="50"/>
      <c r="C57" s="51"/>
      <c r="D57" s="10"/>
      <c r="E57" s="11"/>
      <c r="F57" s="11"/>
      <c r="G57" s="11"/>
      <c r="H57" s="11"/>
      <c r="I57" s="11"/>
      <c r="J57" s="53"/>
    </row>
    <row r="58" spans="1:10" ht="12.75">
      <c r="A58" s="49">
        <v>26</v>
      </c>
      <c r="B58" s="50" t="s">
        <v>45</v>
      </c>
      <c r="C58" s="51">
        <v>1065880</v>
      </c>
      <c r="D58" s="8" t="s">
        <v>12</v>
      </c>
      <c r="E58" s="9"/>
      <c r="F58" s="9"/>
      <c r="G58" s="9">
        <v>65880</v>
      </c>
      <c r="H58" s="9">
        <v>1000000</v>
      </c>
      <c r="I58" s="9"/>
      <c r="J58" s="53"/>
    </row>
    <row r="59" spans="1:10" ht="12.75">
      <c r="A59" s="49"/>
      <c r="B59" s="50"/>
      <c r="C59" s="51"/>
      <c r="D59" s="10"/>
      <c r="E59" s="11"/>
      <c r="F59" s="11"/>
      <c r="G59" s="11"/>
      <c r="H59" s="11"/>
      <c r="I59" s="11"/>
      <c r="J59" s="53"/>
    </row>
    <row r="60" spans="1:10" ht="12.75">
      <c r="A60" s="49">
        <v>27</v>
      </c>
      <c r="B60" s="50" t="s">
        <v>46</v>
      </c>
      <c r="C60" s="51">
        <v>250000</v>
      </c>
      <c r="D60" s="8" t="s">
        <v>12</v>
      </c>
      <c r="E60" s="9"/>
      <c r="F60" s="9">
        <v>250000</v>
      </c>
      <c r="G60" s="9"/>
      <c r="H60" s="9"/>
      <c r="I60" s="9"/>
      <c r="J60" s="53"/>
    </row>
    <row r="61" spans="1:10" ht="12.75">
      <c r="A61" s="49"/>
      <c r="B61" s="50"/>
      <c r="C61" s="51"/>
      <c r="D61" s="10"/>
      <c r="E61" s="11"/>
      <c r="F61" s="11"/>
      <c r="G61" s="11"/>
      <c r="H61" s="11"/>
      <c r="I61" s="11"/>
      <c r="J61" s="53"/>
    </row>
    <row r="62" spans="1:10" ht="12.75">
      <c r="A62" s="49">
        <v>28</v>
      </c>
      <c r="B62" s="50" t="s">
        <v>47</v>
      </c>
      <c r="C62" s="51">
        <f>SUM(G62,I62)</f>
        <v>957340</v>
      </c>
      <c r="D62" s="8" t="s">
        <v>12</v>
      </c>
      <c r="E62" s="9"/>
      <c r="F62" s="9"/>
      <c r="G62" s="9">
        <v>57340</v>
      </c>
      <c r="H62" s="9"/>
      <c r="I62" s="9">
        <v>900000</v>
      </c>
      <c r="J62" s="53"/>
    </row>
    <row r="63" spans="1:10" ht="12.75">
      <c r="A63" s="49"/>
      <c r="B63" s="50"/>
      <c r="C63" s="51"/>
      <c r="D63" s="10"/>
      <c r="E63" s="11"/>
      <c r="F63" s="11"/>
      <c r="G63" s="11"/>
      <c r="H63" s="11"/>
      <c r="I63" s="11"/>
      <c r="J63" s="53"/>
    </row>
    <row r="64" spans="1:10" ht="12.75">
      <c r="A64" s="49">
        <v>29</v>
      </c>
      <c r="B64" s="50" t="s">
        <v>48</v>
      </c>
      <c r="C64" s="51">
        <f>SUM(E64,E65,F64,F65,G65,G64,H64,H65,I65,I64)</f>
        <v>2257000</v>
      </c>
      <c r="D64" s="8" t="s">
        <v>12</v>
      </c>
      <c r="E64" s="9"/>
      <c r="F64" s="9">
        <v>104700</v>
      </c>
      <c r="G64" s="9">
        <v>447</v>
      </c>
      <c r="H64" s="9">
        <v>860741</v>
      </c>
      <c r="I64" s="9"/>
      <c r="J64" s="53"/>
    </row>
    <row r="65" spans="1:10" ht="12.75">
      <c r="A65" s="49"/>
      <c r="B65" s="50"/>
      <c r="C65" s="51"/>
      <c r="D65" s="10" t="s">
        <v>13</v>
      </c>
      <c r="E65" s="11"/>
      <c r="F65" s="11"/>
      <c r="G65" s="11"/>
      <c r="H65" s="11">
        <v>1291112</v>
      </c>
      <c r="I65" s="11"/>
      <c r="J65" s="53"/>
    </row>
    <row r="66" spans="1:10" ht="12.75" customHeight="1">
      <c r="A66" s="49">
        <v>30</v>
      </c>
      <c r="B66" s="50" t="s">
        <v>49</v>
      </c>
      <c r="C66" s="51">
        <f>SUM(E66,E67,F66,F67,G67,G66,H66,H67,I67,I66)</f>
        <v>6354635</v>
      </c>
      <c r="D66" s="8" t="s">
        <v>12</v>
      </c>
      <c r="E66" s="9"/>
      <c r="F66" s="9">
        <v>200000</v>
      </c>
      <c r="G66" s="9">
        <v>154635</v>
      </c>
      <c r="H66" s="9">
        <v>3000000</v>
      </c>
      <c r="I66" s="9">
        <v>3000000</v>
      </c>
      <c r="J66" s="53"/>
    </row>
    <row r="67" spans="1:10" ht="12.75">
      <c r="A67" s="49"/>
      <c r="B67" s="50"/>
      <c r="C67" s="51"/>
      <c r="D67" s="10" t="s">
        <v>13</v>
      </c>
      <c r="E67" s="11"/>
      <c r="F67" s="11"/>
      <c r="G67" s="11"/>
      <c r="H67" s="11"/>
      <c r="I67" s="11"/>
      <c r="J67" s="53"/>
    </row>
    <row r="68" spans="1:10" ht="12.75">
      <c r="A68" s="49">
        <v>31</v>
      </c>
      <c r="B68" s="50" t="s">
        <v>50</v>
      </c>
      <c r="C68" s="51">
        <v>5646400</v>
      </c>
      <c r="D68" s="8" t="s">
        <v>12</v>
      </c>
      <c r="E68" s="9"/>
      <c r="F68" s="9"/>
      <c r="G68" s="9">
        <v>146400</v>
      </c>
      <c r="H68" s="9">
        <v>200000</v>
      </c>
      <c r="I68" s="9">
        <v>2500000</v>
      </c>
      <c r="J68" s="53" t="s">
        <v>51</v>
      </c>
    </row>
    <row r="69" spans="1:10" ht="12.75">
      <c r="A69" s="49"/>
      <c r="B69" s="50"/>
      <c r="C69" s="51"/>
      <c r="D69" s="10"/>
      <c r="E69" s="11"/>
      <c r="F69" s="11"/>
      <c r="G69" s="11"/>
      <c r="H69" s="11"/>
      <c r="I69" s="11"/>
      <c r="J69" s="53"/>
    </row>
    <row r="70" spans="1:10" ht="12.75">
      <c r="A70" s="49">
        <v>32</v>
      </c>
      <c r="B70" s="50" t="s">
        <v>52</v>
      </c>
      <c r="C70" s="51">
        <v>283889</v>
      </c>
      <c r="D70" s="8" t="s">
        <v>12</v>
      </c>
      <c r="E70" s="9"/>
      <c r="F70" s="9">
        <v>13786</v>
      </c>
      <c r="G70" s="9">
        <v>270103</v>
      </c>
      <c r="H70" s="9"/>
      <c r="I70" s="9"/>
      <c r="J70" s="53"/>
    </row>
    <row r="71" spans="1:10" ht="12.75">
      <c r="A71" s="49"/>
      <c r="B71" s="50"/>
      <c r="C71" s="51"/>
      <c r="D71" s="10"/>
      <c r="E71" s="11"/>
      <c r="F71" s="11"/>
      <c r="G71" s="11"/>
      <c r="H71" s="11"/>
      <c r="I71" s="11"/>
      <c r="J71" s="53"/>
    </row>
    <row r="72" spans="1:10" ht="12.75">
      <c r="A72" s="49">
        <v>33</v>
      </c>
      <c r="B72" s="50" t="s">
        <v>53</v>
      </c>
      <c r="C72" s="51">
        <f>SUM(G72,H72,I72)</f>
        <v>995800</v>
      </c>
      <c r="D72" s="13" t="s">
        <v>12</v>
      </c>
      <c r="E72" s="9"/>
      <c r="F72" s="9"/>
      <c r="G72" s="9">
        <v>225000</v>
      </c>
      <c r="H72" s="9">
        <v>265800</v>
      </c>
      <c r="I72" s="9">
        <v>505000</v>
      </c>
      <c r="J72" s="53"/>
    </row>
    <row r="73" spans="1:10" ht="12.75">
      <c r="A73" s="49"/>
      <c r="B73" s="50"/>
      <c r="C73" s="51"/>
      <c r="D73" s="14"/>
      <c r="E73" s="15"/>
      <c r="F73" s="15"/>
      <c r="G73" s="15"/>
      <c r="H73" s="15"/>
      <c r="I73" s="15"/>
      <c r="J73" s="53"/>
    </row>
    <row r="74" spans="1:10" ht="12.75">
      <c r="A74" s="49">
        <v>34</v>
      </c>
      <c r="B74" s="50" t="s">
        <v>54</v>
      </c>
      <c r="C74" s="51">
        <f>SUM(E74,E75,F74,F75,G75,G74,H74,H75,I75,I74)</f>
        <v>109723</v>
      </c>
      <c r="D74" s="8" t="s">
        <v>12</v>
      </c>
      <c r="E74" s="9"/>
      <c r="F74" s="9">
        <v>109723</v>
      </c>
      <c r="G74" s="9"/>
      <c r="H74" s="9"/>
      <c r="I74" s="9"/>
      <c r="J74" s="53"/>
    </row>
    <row r="75" spans="1:10" ht="12.75">
      <c r="A75" s="49"/>
      <c r="B75" s="50"/>
      <c r="C75" s="51"/>
      <c r="D75" s="10"/>
      <c r="E75" s="11"/>
      <c r="F75" s="11"/>
      <c r="G75" s="11"/>
      <c r="H75" s="11"/>
      <c r="I75" s="11"/>
      <c r="J75" s="53"/>
    </row>
    <row r="76" spans="1:10" ht="12.75">
      <c r="A76" s="49">
        <v>35</v>
      </c>
      <c r="B76" s="50" t="s">
        <v>55</v>
      </c>
      <c r="C76" s="51">
        <f>SUM(E76,E77,F76,F77,G77,G76,H76,H77,I77,I76)</f>
        <v>1000000</v>
      </c>
      <c r="D76" s="8" t="s">
        <v>12</v>
      </c>
      <c r="E76" s="9"/>
      <c r="F76" s="9"/>
      <c r="G76" s="9">
        <v>50000</v>
      </c>
      <c r="H76" s="9"/>
      <c r="I76" s="9">
        <v>950000</v>
      </c>
      <c r="J76" s="53"/>
    </row>
    <row r="77" spans="1:10" ht="12.75">
      <c r="A77" s="49"/>
      <c r="B77" s="50"/>
      <c r="C77" s="51"/>
      <c r="D77" s="10"/>
      <c r="E77" s="11"/>
      <c r="F77" s="11"/>
      <c r="G77" s="11"/>
      <c r="H77" s="11"/>
      <c r="I77" s="11"/>
      <c r="J77" s="53"/>
    </row>
    <row r="78" spans="1:10" ht="12.75">
      <c r="A78" s="49">
        <v>36</v>
      </c>
      <c r="B78" s="50" t="s">
        <v>56</v>
      </c>
      <c r="C78" s="51">
        <f>SUM(E78,E79,F78,F79,G79,G78,H78,H79,I79,I78)</f>
        <v>400000</v>
      </c>
      <c r="D78" s="8" t="s">
        <v>12</v>
      </c>
      <c r="E78" s="9">
        <v>200000</v>
      </c>
      <c r="F78" s="9"/>
      <c r="G78" s="9"/>
      <c r="H78" s="9"/>
      <c r="I78" s="9"/>
      <c r="J78" s="53"/>
    </row>
    <row r="79" spans="1:10" ht="12.75">
      <c r="A79" s="49"/>
      <c r="B79" s="50"/>
      <c r="C79" s="51"/>
      <c r="D79" s="10" t="s">
        <v>57</v>
      </c>
      <c r="E79" s="11">
        <v>200000</v>
      </c>
      <c r="F79" s="11"/>
      <c r="G79" s="11"/>
      <c r="H79" s="11"/>
      <c r="I79" s="11"/>
      <c r="J79" s="53"/>
    </row>
    <row r="80" spans="1:10" ht="12.75">
      <c r="A80" s="49">
        <v>37</v>
      </c>
      <c r="B80" s="50" t="s">
        <v>58</v>
      </c>
      <c r="C80" s="51">
        <v>2379000</v>
      </c>
      <c r="D80" s="8" t="s">
        <v>12</v>
      </c>
      <c r="E80" s="9"/>
      <c r="F80" s="9">
        <v>29280</v>
      </c>
      <c r="G80" s="12">
        <v>31720</v>
      </c>
      <c r="H80" s="12">
        <v>68000</v>
      </c>
      <c r="I80" s="12">
        <v>2250000</v>
      </c>
      <c r="J80" s="53"/>
    </row>
    <row r="81" spans="1:10" ht="12.75">
      <c r="A81" s="49"/>
      <c r="B81" s="50"/>
      <c r="C81" s="51"/>
      <c r="D81" s="10"/>
      <c r="E81" s="11"/>
      <c r="F81" s="11"/>
      <c r="G81" s="11"/>
      <c r="H81" s="11"/>
      <c r="I81" s="11"/>
      <c r="J81" s="53"/>
    </row>
    <row r="82" spans="1:10" ht="12.75">
      <c r="A82" s="49">
        <v>38</v>
      </c>
      <c r="B82" s="50" t="s">
        <v>59</v>
      </c>
      <c r="C82" s="51">
        <v>989764</v>
      </c>
      <c r="D82" s="8" t="s">
        <v>12</v>
      </c>
      <c r="E82" s="9"/>
      <c r="F82" s="9"/>
      <c r="G82" s="9">
        <v>19764</v>
      </c>
      <c r="H82" s="9">
        <v>470000</v>
      </c>
      <c r="I82" s="9">
        <v>500000</v>
      </c>
      <c r="J82" s="53"/>
    </row>
    <row r="83" spans="1:10" ht="12.75">
      <c r="A83" s="49"/>
      <c r="B83" s="50"/>
      <c r="C83" s="51"/>
      <c r="D83" s="10"/>
      <c r="E83" s="11"/>
      <c r="F83" s="11"/>
      <c r="G83" s="11"/>
      <c r="H83" s="11"/>
      <c r="I83" s="11"/>
      <c r="J83" s="53"/>
    </row>
    <row r="84" spans="1:10" ht="12.75">
      <c r="A84" s="49">
        <v>39</v>
      </c>
      <c r="B84" s="50" t="s">
        <v>60</v>
      </c>
      <c r="C84" s="51">
        <f>SUM(E84,E85,F84,F85,G85,G84,H84,H85,I85,I84)</f>
        <v>333197</v>
      </c>
      <c r="D84" s="8" t="s">
        <v>12</v>
      </c>
      <c r="E84" s="9"/>
      <c r="F84" s="9">
        <v>14640</v>
      </c>
      <c r="G84" s="9">
        <v>318557</v>
      </c>
      <c r="H84" s="9"/>
      <c r="I84" s="9"/>
      <c r="J84" s="53"/>
    </row>
    <row r="85" spans="1:10" ht="28.5" customHeight="1">
      <c r="A85" s="49"/>
      <c r="B85" s="50"/>
      <c r="C85" s="51"/>
      <c r="D85" s="10"/>
      <c r="E85" s="11"/>
      <c r="F85" s="11"/>
      <c r="G85" s="11"/>
      <c r="H85" s="11"/>
      <c r="I85" s="11"/>
      <c r="J85" s="53"/>
    </row>
    <row r="86" spans="1:10" ht="12.75">
      <c r="A86" s="49">
        <v>40</v>
      </c>
      <c r="B86" s="50" t="s">
        <v>61</v>
      </c>
      <c r="C86" s="54">
        <v>1196000</v>
      </c>
      <c r="D86" s="8" t="s">
        <v>12</v>
      </c>
      <c r="E86" s="9"/>
      <c r="F86" s="9"/>
      <c r="G86" s="9">
        <v>598000</v>
      </c>
      <c r="H86" s="9"/>
      <c r="I86" s="9"/>
      <c r="J86" s="53"/>
    </row>
    <row r="87" spans="1:10" ht="12.75">
      <c r="A87" s="49"/>
      <c r="B87" s="50"/>
      <c r="C87" s="54"/>
      <c r="D87" s="10" t="s">
        <v>57</v>
      </c>
      <c r="E87" s="11"/>
      <c r="F87" s="11"/>
      <c r="G87" s="11">
        <v>598000</v>
      </c>
      <c r="H87" s="11"/>
      <c r="I87" s="11"/>
      <c r="J87" s="53"/>
    </row>
    <row r="88" spans="1:10" ht="12.75">
      <c r="A88" s="49">
        <v>41</v>
      </c>
      <c r="B88" s="50" t="s">
        <v>62</v>
      </c>
      <c r="C88" s="51">
        <v>1150000</v>
      </c>
      <c r="D88" s="8" t="s">
        <v>12</v>
      </c>
      <c r="E88" s="9"/>
      <c r="F88" s="9"/>
      <c r="G88" s="9"/>
      <c r="H88" s="9">
        <v>575000</v>
      </c>
      <c r="I88" s="9"/>
      <c r="J88" s="53"/>
    </row>
    <row r="89" spans="1:10" ht="12.75">
      <c r="A89" s="49"/>
      <c r="B89" s="50"/>
      <c r="C89" s="51"/>
      <c r="D89" s="10" t="s">
        <v>57</v>
      </c>
      <c r="E89" s="11"/>
      <c r="F89" s="11"/>
      <c r="G89" s="11"/>
      <c r="H89" s="11">
        <v>575000</v>
      </c>
      <c r="I89" s="11"/>
      <c r="J89" s="53"/>
    </row>
    <row r="90" spans="1:10" ht="12.75">
      <c r="A90" s="49">
        <v>42</v>
      </c>
      <c r="B90" s="50" t="s">
        <v>63</v>
      </c>
      <c r="C90" s="51">
        <v>3415000</v>
      </c>
      <c r="D90" s="8" t="s">
        <v>12</v>
      </c>
      <c r="E90" s="9"/>
      <c r="F90" s="9">
        <v>1100000</v>
      </c>
      <c r="G90" s="9">
        <v>1100000</v>
      </c>
      <c r="H90" s="9">
        <v>1215000</v>
      </c>
      <c r="I90" s="9"/>
      <c r="J90" s="53"/>
    </row>
    <row r="91" spans="1:10" ht="12.75">
      <c r="A91" s="49"/>
      <c r="B91" s="50"/>
      <c r="C91" s="51"/>
      <c r="D91" s="10"/>
      <c r="E91" s="11"/>
      <c r="F91" s="11"/>
      <c r="G91" s="11"/>
      <c r="H91" s="11"/>
      <c r="I91" s="11"/>
      <c r="J91" s="53"/>
    </row>
    <row r="92" spans="1:10" ht="12.75">
      <c r="A92" s="49">
        <v>43</v>
      </c>
      <c r="B92" s="50" t="s">
        <v>64</v>
      </c>
      <c r="C92" s="51">
        <f>SUM(F92,G92,G93,H92,H93,I92,I93)</f>
        <v>5244194</v>
      </c>
      <c r="D92" s="8" t="s">
        <v>65</v>
      </c>
      <c r="E92" s="12"/>
      <c r="F92" s="12">
        <v>19000</v>
      </c>
      <c r="G92" s="9">
        <v>10443</v>
      </c>
      <c r="H92" s="9"/>
      <c r="I92" s="9">
        <v>5214751</v>
      </c>
      <c r="J92" s="52"/>
    </row>
    <row r="93" spans="1:10" ht="12.75">
      <c r="A93" s="49"/>
      <c r="B93" s="50"/>
      <c r="C93" s="51"/>
      <c r="D93" s="10"/>
      <c r="E93" s="11"/>
      <c r="F93" s="11"/>
      <c r="G93" s="11"/>
      <c r="H93" s="11"/>
      <c r="I93" s="11"/>
      <c r="J93" s="52"/>
    </row>
    <row r="94" spans="1:10" ht="12.75">
      <c r="A94" s="49">
        <v>44</v>
      </c>
      <c r="B94" s="50" t="s">
        <v>66</v>
      </c>
      <c r="C94" s="51">
        <v>9263070</v>
      </c>
      <c r="D94" s="16" t="s">
        <v>65</v>
      </c>
      <c r="E94" s="17"/>
      <c r="F94" s="17"/>
      <c r="G94" s="18">
        <v>263070</v>
      </c>
      <c r="H94" s="18">
        <v>2000000</v>
      </c>
      <c r="I94" s="18">
        <v>2000000</v>
      </c>
      <c r="J94" s="44" t="s">
        <v>67</v>
      </c>
    </row>
    <row r="95" spans="1:10" ht="12.75">
      <c r="A95" s="49"/>
      <c r="B95" s="50"/>
      <c r="C95" s="51"/>
      <c r="D95" s="10"/>
      <c r="E95" s="11"/>
      <c r="F95" s="11"/>
      <c r="G95" s="11"/>
      <c r="H95" s="11"/>
      <c r="I95" s="11"/>
      <c r="J95" s="45"/>
    </row>
    <row r="96" spans="1:10" ht="12.75">
      <c r="A96" s="49">
        <v>45</v>
      </c>
      <c r="B96" s="50" t="s">
        <v>68</v>
      </c>
      <c r="C96" s="51">
        <v>2000000</v>
      </c>
      <c r="D96" s="16" t="s">
        <v>65</v>
      </c>
      <c r="E96" s="17"/>
      <c r="F96" s="17"/>
      <c r="G96" s="17"/>
      <c r="H96" s="18"/>
      <c r="I96" s="18">
        <v>900000</v>
      </c>
      <c r="J96" s="44" t="s">
        <v>67</v>
      </c>
    </row>
    <row r="97" spans="1:10" ht="12.75">
      <c r="A97" s="49"/>
      <c r="B97" s="50"/>
      <c r="C97" s="51"/>
      <c r="D97" s="10"/>
      <c r="E97" s="11"/>
      <c r="F97" s="11"/>
      <c r="G97" s="11"/>
      <c r="H97" s="11"/>
      <c r="I97" s="11"/>
      <c r="J97" s="45"/>
    </row>
    <row r="98" spans="1:10" ht="12.75">
      <c r="A98" s="49">
        <v>46</v>
      </c>
      <c r="B98" s="50" t="s">
        <v>69</v>
      </c>
      <c r="C98" s="51">
        <v>290000</v>
      </c>
      <c r="D98" s="16" t="s">
        <v>65</v>
      </c>
      <c r="E98" s="17"/>
      <c r="F98" s="17"/>
      <c r="G98" s="18">
        <v>10000</v>
      </c>
      <c r="H98" s="18">
        <v>135000</v>
      </c>
      <c r="I98" s="17"/>
      <c r="J98" s="52"/>
    </row>
    <row r="99" spans="1:10" ht="12.75">
      <c r="A99" s="49"/>
      <c r="B99" s="50"/>
      <c r="C99" s="51"/>
      <c r="D99" s="10" t="s">
        <v>57</v>
      </c>
      <c r="E99" s="17"/>
      <c r="F99" s="11"/>
      <c r="G99" s="11">
        <v>10000</v>
      </c>
      <c r="H99" s="11">
        <v>135000</v>
      </c>
      <c r="I99" s="11"/>
      <c r="J99" s="52"/>
    </row>
    <row r="100" spans="1:10" ht="12.75">
      <c r="A100" s="49">
        <v>47</v>
      </c>
      <c r="B100" s="50" t="s">
        <v>70</v>
      </c>
      <c r="C100" s="51">
        <v>717690</v>
      </c>
      <c r="D100" s="16" t="s">
        <v>65</v>
      </c>
      <c r="E100" s="12"/>
      <c r="F100" s="12"/>
      <c r="G100" s="9">
        <v>17690</v>
      </c>
      <c r="H100" s="9">
        <v>100000</v>
      </c>
      <c r="I100" s="9">
        <v>600000</v>
      </c>
      <c r="J100" s="52"/>
    </row>
    <row r="101" spans="1:10" ht="12.75">
      <c r="A101" s="49"/>
      <c r="B101" s="50"/>
      <c r="C101" s="51"/>
      <c r="D101" s="10"/>
      <c r="E101" s="17"/>
      <c r="F101" s="11"/>
      <c r="G101" s="11"/>
      <c r="H101" s="11"/>
      <c r="I101" s="11"/>
      <c r="J101" s="52"/>
    </row>
    <row r="102" spans="1:10" ht="12.75">
      <c r="A102" s="49">
        <v>48</v>
      </c>
      <c r="B102" s="50" t="s">
        <v>71</v>
      </c>
      <c r="C102" s="51">
        <f>SUM(H102,H103,I102,I103)</f>
        <v>3700000</v>
      </c>
      <c r="D102" s="19" t="s">
        <v>65</v>
      </c>
      <c r="E102" s="12"/>
      <c r="F102" s="12"/>
      <c r="G102" s="12"/>
      <c r="H102" s="9">
        <v>1850000</v>
      </c>
      <c r="I102" s="12"/>
      <c r="J102" s="52"/>
    </row>
    <row r="103" spans="1:10" ht="22.5" customHeight="1">
      <c r="A103" s="49"/>
      <c r="B103" s="50"/>
      <c r="C103" s="51"/>
      <c r="D103" s="10" t="s">
        <v>72</v>
      </c>
      <c r="E103" s="17"/>
      <c r="F103" s="11"/>
      <c r="G103" s="11"/>
      <c r="H103" s="11">
        <v>1850000</v>
      </c>
      <c r="I103" s="11"/>
      <c r="J103" s="52"/>
    </row>
    <row r="104" spans="1:10" ht="15.75" customHeight="1">
      <c r="A104" s="38">
        <v>49</v>
      </c>
      <c r="B104" s="40" t="s">
        <v>73</v>
      </c>
      <c r="C104" s="42">
        <f>SUM(H104,I104)</f>
        <v>1520000</v>
      </c>
      <c r="D104" s="16" t="s">
        <v>12</v>
      </c>
      <c r="E104" s="12"/>
      <c r="F104" s="17"/>
      <c r="G104" s="17"/>
      <c r="H104" s="18">
        <v>120000</v>
      </c>
      <c r="I104" s="18">
        <v>1400000</v>
      </c>
      <c r="J104" s="44"/>
    </row>
    <row r="105" spans="1:10" ht="14.25" customHeight="1">
      <c r="A105" s="39"/>
      <c r="B105" s="41"/>
      <c r="C105" s="43"/>
      <c r="D105" s="20"/>
      <c r="E105" s="11"/>
      <c r="F105" s="11"/>
      <c r="G105" s="11"/>
      <c r="H105" s="11"/>
      <c r="I105" s="11"/>
      <c r="J105" s="45"/>
    </row>
    <row r="106" spans="1:10" ht="17.25" customHeight="1">
      <c r="A106" s="38">
        <v>50</v>
      </c>
      <c r="B106" s="40" t="s">
        <v>74</v>
      </c>
      <c r="C106" s="42">
        <v>400000</v>
      </c>
      <c r="D106" s="16" t="s">
        <v>12</v>
      </c>
      <c r="E106" s="17"/>
      <c r="F106" s="17"/>
      <c r="G106" s="17"/>
      <c r="H106" s="18">
        <v>50000</v>
      </c>
      <c r="I106" s="18">
        <v>350000</v>
      </c>
      <c r="J106" s="44"/>
    </row>
    <row r="107" spans="1:10" ht="16.5" customHeight="1">
      <c r="A107" s="39"/>
      <c r="B107" s="41"/>
      <c r="C107" s="43"/>
      <c r="D107" s="20"/>
      <c r="E107" s="11"/>
      <c r="F107" s="11"/>
      <c r="G107" s="11"/>
      <c r="H107" s="11"/>
      <c r="I107" s="11"/>
      <c r="J107" s="45"/>
    </row>
    <row r="108" spans="1:10" ht="14.25" customHeight="1">
      <c r="A108" s="38">
        <v>51</v>
      </c>
      <c r="B108" s="40" t="s">
        <v>75</v>
      </c>
      <c r="C108" s="42">
        <v>720000</v>
      </c>
      <c r="D108" s="16" t="s">
        <v>12</v>
      </c>
      <c r="E108" s="17"/>
      <c r="F108" s="17"/>
      <c r="G108" s="17"/>
      <c r="H108" s="18">
        <v>70000</v>
      </c>
      <c r="I108" s="18">
        <v>650000</v>
      </c>
      <c r="J108" s="44"/>
    </row>
    <row r="109" spans="1:10" ht="15.75" customHeight="1">
      <c r="A109" s="39"/>
      <c r="B109" s="41"/>
      <c r="C109" s="43"/>
      <c r="D109" s="21"/>
      <c r="E109" s="17"/>
      <c r="F109" s="17"/>
      <c r="G109" s="17"/>
      <c r="H109" s="17"/>
      <c r="I109" s="17"/>
      <c r="J109" s="45"/>
    </row>
    <row r="110" spans="1:10" ht="15.75" customHeight="1">
      <c r="A110" s="38">
        <v>52</v>
      </c>
      <c r="B110" s="40" t="s">
        <v>76</v>
      </c>
      <c r="C110" s="42">
        <v>2600000</v>
      </c>
      <c r="D110" s="13" t="s">
        <v>12</v>
      </c>
      <c r="E110" s="12"/>
      <c r="F110" s="12"/>
      <c r="G110" s="12"/>
      <c r="H110" s="9">
        <v>150000</v>
      </c>
      <c r="I110" s="9">
        <v>1000000</v>
      </c>
      <c r="J110" s="44" t="s">
        <v>127</v>
      </c>
    </row>
    <row r="111" spans="1:10" ht="15.75" customHeight="1">
      <c r="A111" s="39"/>
      <c r="B111" s="41"/>
      <c r="C111" s="43"/>
      <c r="D111" s="21"/>
      <c r="E111" s="17"/>
      <c r="F111" s="17"/>
      <c r="G111" s="17"/>
      <c r="H111" s="17"/>
      <c r="I111" s="17"/>
      <c r="J111" s="45"/>
    </row>
    <row r="112" spans="1:10" ht="12.75">
      <c r="A112" s="46" t="s">
        <v>77</v>
      </c>
      <c r="B112" s="46"/>
      <c r="C112" s="47">
        <f>SUM(C8:C111)</f>
        <v>97724724</v>
      </c>
      <c r="D112" s="22" t="s">
        <v>12</v>
      </c>
      <c r="E112" s="23">
        <f>SUM(E8,E10,E12,E32,E34,E36,E38,E40,E42,E44,E46,E48,E50,E78)</f>
        <v>3991300</v>
      </c>
      <c r="F112" s="23">
        <f>SUM(F8,F10,F12,F18,F20,F30,F32,F40,F52,F54,F56,F60,F64,F66,F70,F72,F74,F80,F84,F90,F92)</f>
        <v>2590041</v>
      </c>
      <c r="G112" s="23">
        <f>SUM(G8,G10,G12,G14,G16,G18,G20,G24,G26,G28,G30,G32,G52,G56,G58,G64,G66,G68,G70,G72,G76,G80,G82,G84,G86,G90,G92,G94,G98,G100)</f>
        <v>13520062</v>
      </c>
      <c r="H112" s="23">
        <f>SUM(H8,H10,H12,H14,H16,H24,H26,H28,H32,H54,H58,H62,H64,H66,H68,H72,H76,H80,H82,H88,H90,H94,H110,H104,H98,H100,H102,H106,H108)</f>
        <v>20011931</v>
      </c>
      <c r="I112" s="23">
        <f>SUM(I8,I10,I12,I14,I22,I26,I28,I32,I54,I62,I66,I68,I72,I76,I80,I82,I92,I94,I96,I100,I104,I106,I108,I110)</f>
        <v>34481031</v>
      </c>
      <c r="J112" s="48"/>
    </row>
    <row r="113" spans="1:10" ht="12.75">
      <c r="A113" s="46"/>
      <c r="B113" s="46"/>
      <c r="C113" s="47"/>
      <c r="D113" s="24"/>
      <c r="E113" s="25">
        <f>SUM(E9,E11,E13,E14,E17,E33,E79)</f>
        <v>200000</v>
      </c>
      <c r="F113" s="25">
        <f>SUM(F9,F11,F13,F65,F67)</f>
        <v>197867</v>
      </c>
      <c r="G113" s="25">
        <f>SUM(G9,G11,G13,G65,G67,G87,G93,G99)</f>
        <v>4824374</v>
      </c>
      <c r="H113" s="25">
        <f>SUM(H9,H11,H13,H65,H67,H99,H103)</f>
        <v>5799695</v>
      </c>
      <c r="I113" s="25">
        <f>SUM(I9,I11)</f>
        <v>0</v>
      </c>
      <c r="J113" s="48"/>
    </row>
  </sheetData>
  <sheetProtection/>
  <mergeCells count="229">
    <mergeCell ref="A1:J1"/>
    <mergeCell ref="A2:J2"/>
    <mergeCell ref="A4:A5"/>
    <mergeCell ref="B4:B5"/>
    <mergeCell ref="C4:C5"/>
    <mergeCell ref="D4:D5"/>
    <mergeCell ref="E4:I4"/>
    <mergeCell ref="J4:J5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J38:J39"/>
    <mergeCell ref="A40:A41"/>
    <mergeCell ref="B40:B41"/>
    <mergeCell ref="C40:C41"/>
    <mergeCell ref="J40:J41"/>
    <mergeCell ref="A42:A43"/>
    <mergeCell ref="B42:B43"/>
    <mergeCell ref="C42:C43"/>
    <mergeCell ref="J42:J43"/>
    <mergeCell ref="A44:A45"/>
    <mergeCell ref="B44:B45"/>
    <mergeCell ref="C44:C45"/>
    <mergeCell ref="J44:J45"/>
    <mergeCell ref="A46:A47"/>
    <mergeCell ref="B46:B47"/>
    <mergeCell ref="C46:C47"/>
    <mergeCell ref="J46:J47"/>
    <mergeCell ref="A48:A49"/>
    <mergeCell ref="B48:B49"/>
    <mergeCell ref="C48:C49"/>
    <mergeCell ref="J48:J49"/>
    <mergeCell ref="A50:A51"/>
    <mergeCell ref="B50:B51"/>
    <mergeCell ref="C50:C51"/>
    <mergeCell ref="J50:J51"/>
    <mergeCell ref="A52:A53"/>
    <mergeCell ref="B52:B53"/>
    <mergeCell ref="C52:C53"/>
    <mergeCell ref="J52:J53"/>
    <mergeCell ref="A54:A55"/>
    <mergeCell ref="B54:B55"/>
    <mergeCell ref="C54:C55"/>
    <mergeCell ref="J54:J55"/>
    <mergeCell ref="A56:A57"/>
    <mergeCell ref="B56:B57"/>
    <mergeCell ref="C56:C57"/>
    <mergeCell ref="J56:J57"/>
    <mergeCell ref="A58:A59"/>
    <mergeCell ref="B58:B59"/>
    <mergeCell ref="C58:C59"/>
    <mergeCell ref="J58:J59"/>
    <mergeCell ref="A60:A61"/>
    <mergeCell ref="B60:B61"/>
    <mergeCell ref="C60:C61"/>
    <mergeCell ref="J60:J61"/>
    <mergeCell ref="A62:A63"/>
    <mergeCell ref="B62:B63"/>
    <mergeCell ref="C62:C63"/>
    <mergeCell ref="J62:J63"/>
    <mergeCell ref="A64:A65"/>
    <mergeCell ref="B64:B65"/>
    <mergeCell ref="C64:C65"/>
    <mergeCell ref="J64:J65"/>
    <mergeCell ref="A66:A67"/>
    <mergeCell ref="B66:B67"/>
    <mergeCell ref="C66:C67"/>
    <mergeCell ref="J66:J67"/>
    <mergeCell ref="A68:A69"/>
    <mergeCell ref="B68:B69"/>
    <mergeCell ref="C68:C69"/>
    <mergeCell ref="J68:J69"/>
    <mergeCell ref="A70:A71"/>
    <mergeCell ref="B70:B71"/>
    <mergeCell ref="C70:C71"/>
    <mergeCell ref="J70:J71"/>
    <mergeCell ref="A72:A73"/>
    <mergeCell ref="B72:B73"/>
    <mergeCell ref="C72:C73"/>
    <mergeCell ref="J72:J73"/>
    <mergeCell ref="A74:A75"/>
    <mergeCell ref="B74:B75"/>
    <mergeCell ref="C74:C75"/>
    <mergeCell ref="J74:J75"/>
    <mergeCell ref="A76:A77"/>
    <mergeCell ref="B76:B77"/>
    <mergeCell ref="C76:C77"/>
    <mergeCell ref="J76:J77"/>
    <mergeCell ref="A78:A79"/>
    <mergeCell ref="B78:B79"/>
    <mergeCell ref="C78:C79"/>
    <mergeCell ref="J78:J79"/>
    <mergeCell ref="A80:A81"/>
    <mergeCell ref="B80:B81"/>
    <mergeCell ref="C80:C81"/>
    <mergeCell ref="J80:J81"/>
    <mergeCell ref="A82:A83"/>
    <mergeCell ref="B82:B83"/>
    <mergeCell ref="C82:C83"/>
    <mergeCell ref="J82:J83"/>
    <mergeCell ref="A84:A85"/>
    <mergeCell ref="B84:B85"/>
    <mergeCell ref="C84:C85"/>
    <mergeCell ref="J84:J85"/>
    <mergeCell ref="A86:A87"/>
    <mergeCell ref="B86:B87"/>
    <mergeCell ref="C86:C87"/>
    <mergeCell ref="J86:J87"/>
    <mergeCell ref="A88:A89"/>
    <mergeCell ref="B88:B89"/>
    <mergeCell ref="C88:C89"/>
    <mergeCell ref="J88:J89"/>
    <mergeCell ref="A90:A91"/>
    <mergeCell ref="B90:B91"/>
    <mergeCell ref="C90:C91"/>
    <mergeCell ref="J90:J91"/>
    <mergeCell ref="A92:A93"/>
    <mergeCell ref="B92:B93"/>
    <mergeCell ref="C92:C93"/>
    <mergeCell ref="J92:J93"/>
    <mergeCell ref="A94:A95"/>
    <mergeCell ref="B94:B95"/>
    <mergeCell ref="C94:C95"/>
    <mergeCell ref="J94:J95"/>
    <mergeCell ref="A96:A97"/>
    <mergeCell ref="B96:B97"/>
    <mergeCell ref="C96:C97"/>
    <mergeCell ref="J96:J97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102:A103"/>
    <mergeCell ref="B102:B103"/>
    <mergeCell ref="C102:C103"/>
    <mergeCell ref="J102:J103"/>
    <mergeCell ref="A104:A105"/>
    <mergeCell ref="B104:B105"/>
    <mergeCell ref="C104:C105"/>
    <mergeCell ref="J104:J105"/>
    <mergeCell ref="A106:A107"/>
    <mergeCell ref="B106:B107"/>
    <mergeCell ref="C106:C107"/>
    <mergeCell ref="J106:J107"/>
    <mergeCell ref="A108:A109"/>
    <mergeCell ref="B108:B109"/>
    <mergeCell ref="C108:C109"/>
    <mergeCell ref="J108:J109"/>
    <mergeCell ref="A110:A111"/>
    <mergeCell ref="B110:B111"/>
    <mergeCell ref="C110:C111"/>
    <mergeCell ref="J110:J111"/>
    <mergeCell ref="A112:B113"/>
    <mergeCell ref="C112:C113"/>
    <mergeCell ref="J112:J1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2">
      <selection activeCell="H79" sqref="H79"/>
    </sheetView>
  </sheetViews>
  <sheetFormatPr defaultColWidth="10.09765625" defaultRowHeight="14.25"/>
  <cols>
    <col min="1" max="1" width="4.09765625" style="1" customWidth="1"/>
    <col min="2" max="2" width="35.8984375" style="1" customWidth="1"/>
    <col min="3" max="3" width="13.3984375" style="1" customWidth="1"/>
    <col min="4" max="4" width="11.8984375" style="1" customWidth="1"/>
    <col min="5" max="6" width="10.09765625" style="1" customWidth="1"/>
    <col min="7" max="7" width="11" style="1" customWidth="1"/>
    <col min="8" max="16384" width="10.09765625" style="1" customWidth="1"/>
  </cols>
  <sheetData>
    <row r="1" spans="1:10" ht="12.75">
      <c r="A1" s="58" t="s">
        <v>2</v>
      </c>
      <c r="B1" s="58" t="s">
        <v>3</v>
      </c>
      <c r="C1" s="59" t="s">
        <v>4</v>
      </c>
      <c r="D1" s="59" t="s">
        <v>5</v>
      </c>
      <c r="E1" s="58" t="s">
        <v>6</v>
      </c>
      <c r="F1" s="58"/>
      <c r="G1" s="58"/>
      <c r="H1" s="58"/>
      <c r="I1" s="58"/>
      <c r="J1" s="66" t="s">
        <v>78</v>
      </c>
    </row>
    <row r="2" spans="1:10" ht="12.75">
      <c r="A2" s="58"/>
      <c r="B2" s="58"/>
      <c r="C2" s="59"/>
      <c r="D2" s="59"/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67"/>
    </row>
    <row r="3" spans="1:10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ht="12.75">
      <c r="A4" s="4" t="s">
        <v>79</v>
      </c>
      <c r="B4" s="4" t="s">
        <v>80</v>
      </c>
      <c r="C4" s="5"/>
      <c r="D4" s="6"/>
      <c r="E4" s="6"/>
      <c r="F4" s="6"/>
      <c r="G4" s="6"/>
      <c r="H4" s="6"/>
      <c r="I4" s="6"/>
      <c r="J4" s="7"/>
    </row>
    <row r="5" spans="1:10" ht="12.75">
      <c r="A5" s="49" t="s">
        <v>10</v>
      </c>
      <c r="B5" s="50" t="s">
        <v>81</v>
      </c>
      <c r="C5" s="54">
        <f>SUM(E5,E6,F5,F6,G5,G6,H5,H6,I5,J5)</f>
        <v>5969146</v>
      </c>
      <c r="D5" s="8" t="s">
        <v>12</v>
      </c>
      <c r="E5" s="9">
        <v>280000</v>
      </c>
      <c r="F5" s="9">
        <v>0</v>
      </c>
      <c r="G5" s="9">
        <v>79146</v>
      </c>
      <c r="H5" s="9">
        <v>1870000</v>
      </c>
      <c r="I5" s="9">
        <v>1870000</v>
      </c>
      <c r="J5" s="53">
        <v>1870000</v>
      </c>
    </row>
    <row r="6" spans="1:10" ht="19.5">
      <c r="A6" s="49"/>
      <c r="B6" s="50"/>
      <c r="C6" s="54"/>
      <c r="D6" s="10" t="s">
        <v>82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53"/>
    </row>
    <row r="7" spans="1:10" ht="12.75">
      <c r="A7" s="49">
        <v>2</v>
      </c>
      <c r="B7" s="50" t="s">
        <v>83</v>
      </c>
      <c r="C7" s="54">
        <f>SUM(E7,E8,F7,F8,G7,G8,H7,H8,I7,I8)</f>
        <v>5145274</v>
      </c>
      <c r="D7" s="8" t="s">
        <v>12</v>
      </c>
      <c r="E7" s="9">
        <v>30000</v>
      </c>
      <c r="F7" s="9">
        <v>349035</v>
      </c>
      <c r="G7" s="9">
        <v>661950</v>
      </c>
      <c r="H7" s="9">
        <v>675</v>
      </c>
      <c r="I7" s="9">
        <v>0</v>
      </c>
      <c r="J7" s="53"/>
    </row>
    <row r="8" spans="1:10" ht="12.75">
      <c r="A8" s="49"/>
      <c r="B8" s="50"/>
      <c r="C8" s="54"/>
      <c r="D8" s="10" t="s">
        <v>84</v>
      </c>
      <c r="E8" s="11">
        <v>0</v>
      </c>
      <c r="F8" s="11">
        <v>1977865</v>
      </c>
      <c r="G8" s="11">
        <v>2121924</v>
      </c>
      <c r="H8" s="11">
        <v>3825</v>
      </c>
      <c r="I8" s="11">
        <v>0</v>
      </c>
      <c r="J8" s="53"/>
    </row>
    <row r="9" spans="1:10" ht="12.75">
      <c r="A9" s="49">
        <v>3</v>
      </c>
      <c r="B9" s="50" t="s">
        <v>85</v>
      </c>
      <c r="C9" s="54">
        <f>SUM(E9,E10,F9,F10,G9,G10,H9,H10,I9,I10)</f>
        <v>500000</v>
      </c>
      <c r="D9" s="8" t="s">
        <v>12</v>
      </c>
      <c r="E9" s="9">
        <v>125000</v>
      </c>
      <c r="F9" s="9"/>
      <c r="G9" s="9"/>
      <c r="H9" s="9"/>
      <c r="I9" s="9"/>
      <c r="J9" s="53"/>
    </row>
    <row r="10" spans="1:10" ht="19.5">
      <c r="A10" s="49"/>
      <c r="B10" s="50"/>
      <c r="C10" s="54"/>
      <c r="D10" s="10" t="s">
        <v>86</v>
      </c>
      <c r="E10" s="11">
        <v>375000</v>
      </c>
      <c r="F10" s="11"/>
      <c r="G10" s="11"/>
      <c r="H10" s="11"/>
      <c r="I10" s="11"/>
      <c r="J10" s="53"/>
    </row>
    <row r="11" spans="1:10" ht="12.75">
      <c r="A11" s="49">
        <v>4</v>
      </c>
      <c r="B11" s="50" t="s">
        <v>87</v>
      </c>
      <c r="C11" s="54">
        <f>SUM(E11,E12,F11,F12,G11,G12,H11,H12,I11,I12)</f>
        <v>8414049</v>
      </c>
      <c r="D11" s="8" t="s">
        <v>12</v>
      </c>
      <c r="E11" s="9">
        <v>30000</v>
      </c>
      <c r="F11" s="9">
        <v>176900</v>
      </c>
      <c r="G11" s="9">
        <v>309124</v>
      </c>
      <c r="H11" s="9"/>
      <c r="I11" s="9">
        <v>3949013</v>
      </c>
      <c r="J11" s="53"/>
    </row>
    <row r="12" spans="1:10" ht="12.75">
      <c r="A12" s="49"/>
      <c r="B12" s="50"/>
      <c r="C12" s="54"/>
      <c r="D12" s="10" t="s">
        <v>88</v>
      </c>
      <c r="E12" s="17">
        <v>0</v>
      </c>
      <c r="F12" s="17">
        <v>0</v>
      </c>
      <c r="G12" s="17"/>
      <c r="H12" s="17"/>
      <c r="I12" s="17">
        <v>3949012</v>
      </c>
      <c r="J12" s="53"/>
    </row>
    <row r="13" spans="1:10" ht="12.75">
      <c r="A13" s="49">
        <v>5</v>
      </c>
      <c r="B13" s="50" t="s">
        <v>89</v>
      </c>
      <c r="C13" s="54">
        <f>SUM(E13,E14,F13,F14,G13,G14,H13,H14,I13,I14)</f>
        <v>4741692</v>
      </c>
      <c r="D13" s="8" t="s">
        <v>12</v>
      </c>
      <c r="E13" s="9">
        <v>30000</v>
      </c>
      <c r="F13" s="9">
        <v>78324</v>
      </c>
      <c r="G13" s="9">
        <v>4148</v>
      </c>
      <c r="H13" s="9">
        <v>1851688</v>
      </c>
      <c r="I13" s="9"/>
      <c r="J13" s="65"/>
    </row>
    <row r="14" spans="1:10" ht="12.75">
      <c r="A14" s="49"/>
      <c r="B14" s="50"/>
      <c r="C14" s="54"/>
      <c r="D14" s="10" t="s">
        <v>13</v>
      </c>
      <c r="E14" s="11">
        <v>0</v>
      </c>
      <c r="F14" s="11">
        <v>0</v>
      </c>
      <c r="G14" s="11"/>
      <c r="H14" s="11">
        <v>2777532</v>
      </c>
      <c r="I14" s="15"/>
      <c r="J14" s="65"/>
    </row>
    <row r="15" spans="1:10" ht="12.75">
      <c r="A15" s="49">
        <v>6</v>
      </c>
      <c r="B15" s="50" t="s">
        <v>90</v>
      </c>
      <c r="C15" s="54">
        <f>SUM(E15,E16,F15,F16,G15,G16,H15,H16,I15,I16,J15)</f>
        <v>23817339</v>
      </c>
      <c r="D15" s="8" t="s">
        <v>12</v>
      </c>
      <c r="E15" s="26">
        <v>30000</v>
      </c>
      <c r="F15" s="26">
        <v>178700</v>
      </c>
      <c r="G15" s="9">
        <v>12200</v>
      </c>
      <c r="H15" s="9">
        <v>933200</v>
      </c>
      <c r="I15" s="9">
        <v>4383553</v>
      </c>
      <c r="J15" s="65">
        <v>10304556</v>
      </c>
    </row>
    <row r="16" spans="1:10" ht="12.75">
      <c r="A16" s="49"/>
      <c r="B16" s="50"/>
      <c r="C16" s="54"/>
      <c r="D16" s="10" t="s">
        <v>13</v>
      </c>
      <c r="E16" s="11">
        <v>0</v>
      </c>
      <c r="F16" s="11">
        <v>0</v>
      </c>
      <c r="G16" s="11"/>
      <c r="H16" s="11">
        <v>1399800</v>
      </c>
      <c r="I16" s="11">
        <v>6575330</v>
      </c>
      <c r="J16" s="65"/>
    </row>
    <row r="17" spans="1:10" ht="12.75">
      <c r="A17" s="49">
        <v>7</v>
      </c>
      <c r="B17" s="50" t="s">
        <v>91</v>
      </c>
      <c r="C17" s="54">
        <f>SUM(E17,E18,F18,F17,G17,G18,H18,H17,I17,I18)</f>
        <v>3510000</v>
      </c>
      <c r="D17" s="8" t="s">
        <v>12</v>
      </c>
      <c r="E17" s="18">
        <v>10000</v>
      </c>
      <c r="F17" s="18">
        <v>0</v>
      </c>
      <c r="G17" s="17"/>
      <c r="H17" s="18">
        <v>700000</v>
      </c>
      <c r="I17" s="18">
        <v>2800000</v>
      </c>
      <c r="J17" s="27"/>
    </row>
    <row r="18" spans="1:10" ht="12.75">
      <c r="A18" s="49"/>
      <c r="B18" s="50"/>
      <c r="C18" s="54"/>
      <c r="D18" s="10">
        <v>0</v>
      </c>
      <c r="E18" s="17">
        <v>0</v>
      </c>
      <c r="F18" s="17">
        <v>0</v>
      </c>
      <c r="G18" s="17"/>
      <c r="H18" s="17"/>
      <c r="I18" s="17"/>
      <c r="J18" s="27"/>
    </row>
    <row r="19" spans="1:10" ht="12.75">
      <c r="A19" s="49">
        <v>8</v>
      </c>
      <c r="B19" s="50" t="s">
        <v>92</v>
      </c>
      <c r="C19" s="54">
        <f>SUM(F19,F20,G19,G20,H19,H20,I19,I20)</f>
        <v>11046883</v>
      </c>
      <c r="D19" s="8" t="s">
        <v>12</v>
      </c>
      <c r="E19" s="9">
        <v>0</v>
      </c>
      <c r="F19" s="9">
        <v>334182</v>
      </c>
      <c r="G19" s="9">
        <v>1082856</v>
      </c>
      <c r="H19" s="9">
        <v>1111069</v>
      </c>
      <c r="I19" s="9">
        <v>1906408</v>
      </c>
      <c r="J19" s="53"/>
    </row>
    <row r="20" spans="1:10" ht="12.75">
      <c r="A20" s="49"/>
      <c r="B20" s="50"/>
      <c r="C20" s="54"/>
      <c r="D20" s="10" t="s">
        <v>13</v>
      </c>
      <c r="E20" s="11">
        <v>0</v>
      </c>
      <c r="F20" s="11">
        <v>461868</v>
      </c>
      <c r="G20" s="11">
        <v>1624284</v>
      </c>
      <c r="H20" s="11">
        <v>1666604</v>
      </c>
      <c r="I20" s="11">
        <v>2859612</v>
      </c>
      <c r="J20" s="53"/>
    </row>
    <row r="21" spans="1:10" ht="12.75">
      <c r="A21" s="49">
        <v>9</v>
      </c>
      <c r="B21" s="50" t="s">
        <v>93</v>
      </c>
      <c r="C21" s="54">
        <f>SUM(E21,E22,F21,F22,G21,G22,I21,I22)</f>
        <v>2360863</v>
      </c>
      <c r="D21" s="8" t="s">
        <v>12</v>
      </c>
      <c r="E21" s="9">
        <v>24500</v>
      </c>
      <c r="F21" s="9">
        <v>10000</v>
      </c>
      <c r="G21" s="9">
        <v>7320</v>
      </c>
      <c r="I21" s="9">
        <v>2319043</v>
      </c>
      <c r="J21" s="53"/>
    </row>
    <row r="22" spans="1:10" ht="12.75">
      <c r="A22" s="49"/>
      <c r="B22" s="50"/>
      <c r="C22" s="54"/>
      <c r="D22" s="10"/>
      <c r="E22" s="11">
        <v>0</v>
      </c>
      <c r="F22" s="11">
        <v>0</v>
      </c>
      <c r="G22" s="11"/>
      <c r="I22" s="11"/>
      <c r="J22" s="53"/>
    </row>
    <row r="23" spans="1:10" ht="12.75">
      <c r="A23" s="49">
        <v>10</v>
      </c>
      <c r="B23" s="50" t="s">
        <v>94</v>
      </c>
      <c r="C23" s="54">
        <f>SUM(E23,E24,F23,F24,G23,G24,H23,H24,I23,I24)</f>
        <v>720000</v>
      </c>
      <c r="D23" s="8" t="s">
        <v>12</v>
      </c>
      <c r="E23" s="9">
        <v>400000</v>
      </c>
      <c r="F23" s="9"/>
      <c r="G23" s="9"/>
      <c r="H23" s="9"/>
      <c r="I23" s="9"/>
      <c r="J23" s="53"/>
    </row>
    <row r="24" spans="1:10" ht="12.75">
      <c r="A24" s="49"/>
      <c r="B24" s="50"/>
      <c r="C24" s="54"/>
      <c r="D24" s="10" t="s">
        <v>13</v>
      </c>
      <c r="E24" s="11">
        <v>320000</v>
      </c>
      <c r="F24" s="11"/>
      <c r="G24" s="11"/>
      <c r="H24" s="11"/>
      <c r="I24" s="11"/>
      <c r="J24" s="53"/>
    </row>
    <row r="25" spans="1:10" ht="12.75">
      <c r="A25" s="49">
        <v>11</v>
      </c>
      <c r="B25" s="50" t="s">
        <v>95</v>
      </c>
      <c r="C25" s="54">
        <v>12200000</v>
      </c>
      <c r="D25" s="8" t="s">
        <v>12</v>
      </c>
      <c r="E25" s="9">
        <v>4500000</v>
      </c>
      <c r="F25" s="9">
        <v>4565487</v>
      </c>
      <c r="G25" s="9"/>
      <c r="H25" s="9"/>
      <c r="I25" s="9"/>
      <c r="J25" s="53"/>
    </row>
    <row r="26" spans="1:10" ht="12.75">
      <c r="A26" s="49"/>
      <c r="B26" s="50"/>
      <c r="C26" s="54"/>
      <c r="D26" s="10" t="s">
        <v>96</v>
      </c>
      <c r="E26" s="11">
        <v>1000000</v>
      </c>
      <c r="F26" s="11">
        <v>1000000</v>
      </c>
      <c r="G26" s="11"/>
      <c r="H26" s="11"/>
      <c r="I26" s="11"/>
      <c r="J26" s="53"/>
    </row>
    <row r="27" spans="1:10" ht="12.75">
      <c r="A27" s="49">
        <v>12</v>
      </c>
      <c r="B27" s="50" t="s">
        <v>97</v>
      </c>
      <c r="C27" s="54">
        <f>SUM(E27,E28,F27,F28,G27,G28,H27,H28,I27,I28)</f>
        <v>3622198</v>
      </c>
      <c r="D27" s="8" t="s">
        <v>12</v>
      </c>
      <c r="E27" s="9"/>
      <c r="F27" s="9">
        <v>55440</v>
      </c>
      <c r="G27" s="9">
        <v>66758</v>
      </c>
      <c r="H27" s="9">
        <v>3500000</v>
      </c>
      <c r="I27" s="9"/>
      <c r="J27" s="53"/>
    </row>
    <row r="28" spans="1:10" ht="12.75">
      <c r="A28" s="49"/>
      <c r="B28" s="50"/>
      <c r="C28" s="54"/>
      <c r="D28" s="10"/>
      <c r="E28" s="11"/>
      <c r="F28" s="11"/>
      <c r="G28" s="11"/>
      <c r="H28" s="11"/>
      <c r="I28" s="11"/>
      <c r="J28" s="53"/>
    </row>
    <row r="29" spans="1:10" ht="12.75">
      <c r="A29" s="49">
        <v>13</v>
      </c>
      <c r="B29" s="50" t="s">
        <v>98</v>
      </c>
      <c r="C29" s="54">
        <f>SUM(E29,E30,F29,F30,G29,G30,H29,H30,I29,I30)</f>
        <v>1500000</v>
      </c>
      <c r="D29" s="8" t="s">
        <v>12</v>
      </c>
      <c r="E29" s="9"/>
      <c r="F29" s="9"/>
      <c r="G29" s="9"/>
      <c r="H29" s="9"/>
      <c r="I29" s="9">
        <v>1000000</v>
      </c>
      <c r="J29" s="53"/>
    </row>
    <row r="30" spans="1:10" ht="19.5">
      <c r="A30" s="49"/>
      <c r="B30" s="50"/>
      <c r="C30" s="54"/>
      <c r="D30" s="10" t="s">
        <v>99</v>
      </c>
      <c r="E30" s="11"/>
      <c r="F30" s="11"/>
      <c r="G30" s="11"/>
      <c r="H30" s="11"/>
      <c r="I30" s="11">
        <v>500000</v>
      </c>
      <c r="J30" s="53"/>
    </row>
    <row r="31" spans="1:10" ht="12.75">
      <c r="A31" s="49">
        <v>14</v>
      </c>
      <c r="B31" s="50" t="s">
        <v>100</v>
      </c>
      <c r="C31" s="54">
        <f>SUM(E31,E32,F31,F32,G31,G32,H31,H32,I31,I32)</f>
        <v>6287437</v>
      </c>
      <c r="D31" s="8" t="s">
        <v>12</v>
      </c>
      <c r="E31" s="9"/>
      <c r="F31" s="9">
        <v>1304000</v>
      </c>
      <c r="G31" s="9">
        <v>1457437</v>
      </c>
      <c r="H31" s="9">
        <v>1200000</v>
      </c>
      <c r="I31" s="9">
        <v>1200000</v>
      </c>
      <c r="J31" s="53"/>
    </row>
    <row r="32" spans="1:10" ht="12.75">
      <c r="A32" s="49"/>
      <c r="B32" s="50"/>
      <c r="C32" s="54"/>
      <c r="D32" s="10" t="s">
        <v>101</v>
      </c>
      <c r="E32" s="11"/>
      <c r="F32" s="11">
        <v>326000</v>
      </c>
      <c r="G32" s="11"/>
      <c r="H32" s="11">
        <v>400000</v>
      </c>
      <c r="I32" s="11">
        <v>400000</v>
      </c>
      <c r="J32" s="53"/>
    </row>
    <row r="33" spans="1:10" ht="12.75">
      <c r="A33" s="49">
        <v>15</v>
      </c>
      <c r="B33" s="50" t="s">
        <v>102</v>
      </c>
      <c r="C33" s="54">
        <f>SUM(E33,E34,F33,F34,G33,G34,H34,H33,I34)</f>
        <v>1676175</v>
      </c>
      <c r="D33" s="8" t="s">
        <v>12</v>
      </c>
      <c r="E33" s="28"/>
      <c r="F33" s="9">
        <v>510000</v>
      </c>
      <c r="G33" s="29">
        <v>1016175</v>
      </c>
      <c r="H33" s="9"/>
      <c r="I33" s="9"/>
      <c r="J33" s="53"/>
    </row>
    <row r="34" spans="1:10" ht="19.5">
      <c r="A34" s="49"/>
      <c r="B34" s="50"/>
      <c r="C34" s="54"/>
      <c r="D34" s="10" t="s">
        <v>103</v>
      </c>
      <c r="E34" s="30"/>
      <c r="F34" s="11">
        <v>150000</v>
      </c>
      <c r="G34" s="31"/>
      <c r="H34" s="11"/>
      <c r="I34" s="11"/>
      <c r="J34" s="53"/>
    </row>
    <row r="35" spans="1:10" ht="12.75">
      <c r="A35" s="49">
        <v>16</v>
      </c>
      <c r="B35" s="50" t="s">
        <v>104</v>
      </c>
      <c r="C35" s="54">
        <f>SUM(E35,E36,F36,F35,G35,G36,H36,H35,I35,I36)</f>
        <v>4000000</v>
      </c>
      <c r="D35" s="8" t="s">
        <v>12</v>
      </c>
      <c r="E35" s="9"/>
      <c r="F35" s="32"/>
      <c r="G35" s="9"/>
      <c r="H35" s="9"/>
      <c r="I35" s="9">
        <v>4000000</v>
      </c>
      <c r="J35" s="53"/>
    </row>
    <row r="36" spans="1:10" ht="12.75">
      <c r="A36" s="49"/>
      <c r="B36" s="50"/>
      <c r="C36" s="54"/>
      <c r="D36" s="10"/>
      <c r="E36" s="11"/>
      <c r="F36" s="11"/>
      <c r="G36" s="11"/>
      <c r="H36" s="11"/>
      <c r="I36" s="11"/>
      <c r="J36" s="53"/>
    </row>
    <row r="37" spans="1:10" ht="12.75">
      <c r="A37" s="49">
        <v>17</v>
      </c>
      <c r="B37" s="50" t="s">
        <v>105</v>
      </c>
      <c r="C37" s="54">
        <f>SUM(E37,E38,F37,F38,G37,G38,H37,H38,I37,I38)</f>
        <v>11771192</v>
      </c>
      <c r="D37" s="8" t="s">
        <v>12</v>
      </c>
      <c r="E37" s="9"/>
      <c r="F37" s="9">
        <v>24596</v>
      </c>
      <c r="G37" s="9">
        <v>2850</v>
      </c>
      <c r="H37" s="9">
        <v>3023065</v>
      </c>
      <c r="I37" s="9">
        <v>1660409</v>
      </c>
      <c r="J37" s="53"/>
    </row>
    <row r="38" spans="1:10" ht="12.75">
      <c r="A38" s="49"/>
      <c r="B38" s="50"/>
      <c r="C38" s="54"/>
      <c r="D38" s="10" t="s">
        <v>13</v>
      </c>
      <c r="E38" s="11"/>
      <c r="F38" s="11">
        <v>35063</v>
      </c>
      <c r="G38" s="11"/>
      <c r="H38" s="11">
        <v>4534597</v>
      </c>
      <c r="I38" s="11">
        <v>2490612</v>
      </c>
      <c r="J38" s="53"/>
    </row>
    <row r="39" spans="1:10" ht="12.75">
      <c r="A39" s="49">
        <v>18</v>
      </c>
      <c r="B39" s="50" t="s">
        <v>106</v>
      </c>
      <c r="C39" s="54">
        <f>SUM(E39,E40,F39,F40,G39,G40,H39,H40,I39,I40)</f>
        <v>1000000</v>
      </c>
      <c r="D39" s="8" t="s">
        <v>12</v>
      </c>
      <c r="E39" s="9"/>
      <c r="F39" s="9">
        <v>0</v>
      </c>
      <c r="G39" s="9"/>
      <c r="H39" s="9"/>
      <c r="I39" s="9">
        <v>1000000</v>
      </c>
      <c r="J39" s="53"/>
    </row>
    <row r="40" spans="1:10" ht="12.75">
      <c r="A40" s="49"/>
      <c r="B40" s="50"/>
      <c r="C40" s="54"/>
      <c r="D40" s="10"/>
      <c r="E40" s="11"/>
      <c r="F40" s="11"/>
      <c r="G40" s="11"/>
      <c r="H40" s="11"/>
      <c r="I40" s="11"/>
      <c r="J40" s="53"/>
    </row>
    <row r="41" spans="1:10" ht="12.75">
      <c r="A41" s="49">
        <v>19</v>
      </c>
      <c r="B41" s="50" t="s">
        <v>107</v>
      </c>
      <c r="C41" s="54">
        <f>SUM(E41,E42,F41,F42,G41,G42,H41,H42,I41,I42)</f>
        <v>2120000</v>
      </c>
      <c r="D41" s="8" t="s">
        <v>12</v>
      </c>
      <c r="E41" s="9"/>
      <c r="F41" s="9">
        <v>0</v>
      </c>
      <c r="G41" s="9">
        <v>100000</v>
      </c>
      <c r="H41" s="9">
        <v>420000</v>
      </c>
      <c r="I41" s="9">
        <v>1600000</v>
      </c>
      <c r="J41" s="53"/>
    </row>
    <row r="42" spans="1:10" ht="12.75">
      <c r="A42" s="49"/>
      <c r="B42" s="50"/>
      <c r="C42" s="54"/>
      <c r="D42" s="10" t="s">
        <v>13</v>
      </c>
      <c r="E42" s="11"/>
      <c r="F42" s="11"/>
      <c r="G42" s="11"/>
      <c r="H42" s="11"/>
      <c r="I42" s="11"/>
      <c r="J42" s="53"/>
    </row>
    <row r="43" spans="1:10" ht="12.75">
      <c r="A43" s="49">
        <v>20</v>
      </c>
      <c r="B43" s="50" t="s">
        <v>108</v>
      </c>
      <c r="C43" s="54">
        <f>SUM(E43,E44,F43,F44,G43,G44,H43,H44,I43,I44)</f>
        <v>956267</v>
      </c>
      <c r="D43" s="8" t="s">
        <v>12</v>
      </c>
      <c r="E43" s="9"/>
      <c r="F43" s="9">
        <v>300000</v>
      </c>
      <c r="G43" s="9">
        <v>15000</v>
      </c>
      <c r="H43" s="9">
        <v>102507</v>
      </c>
      <c r="I43" s="9">
        <v>300000</v>
      </c>
      <c r="J43" s="53"/>
    </row>
    <row r="44" spans="1:10" ht="12.75">
      <c r="A44" s="49"/>
      <c r="B44" s="50"/>
      <c r="C44" s="54"/>
      <c r="D44" s="10" t="s">
        <v>13</v>
      </c>
      <c r="E44" s="11"/>
      <c r="F44" s="11"/>
      <c r="G44" s="11">
        <v>85000</v>
      </c>
      <c r="H44" s="11">
        <v>153760</v>
      </c>
      <c r="I44" s="11"/>
      <c r="J44" s="53"/>
    </row>
    <row r="45" spans="1:10" ht="12.75">
      <c r="A45" s="49">
        <v>21</v>
      </c>
      <c r="B45" s="50" t="s">
        <v>109</v>
      </c>
      <c r="C45" s="54">
        <f>SUM(E45,E46,F45,F46,G45,G46,H45,H46,I45,I46)</f>
        <v>850000</v>
      </c>
      <c r="D45" s="8" t="s">
        <v>12</v>
      </c>
      <c r="E45" s="9"/>
      <c r="F45" s="9"/>
      <c r="G45" s="9"/>
      <c r="H45" s="9">
        <v>100000</v>
      </c>
      <c r="I45" s="9">
        <v>600000</v>
      </c>
      <c r="J45" s="53"/>
    </row>
    <row r="46" spans="1:10" ht="12.75">
      <c r="A46" s="49"/>
      <c r="B46" s="50"/>
      <c r="C46" s="54"/>
      <c r="D46" s="10"/>
      <c r="E46" s="11"/>
      <c r="F46" s="11"/>
      <c r="G46" s="11"/>
      <c r="H46" s="11">
        <v>150000</v>
      </c>
      <c r="I46" s="11"/>
      <c r="J46" s="53"/>
    </row>
    <row r="47" spans="1:10" ht="12.75">
      <c r="A47" s="49">
        <v>22</v>
      </c>
      <c r="B47" s="50" t="s">
        <v>110</v>
      </c>
      <c r="C47" s="54">
        <f>SUM(G47,G48,H47,H48,I47,I48)</f>
        <v>197560</v>
      </c>
      <c r="D47" s="16" t="s">
        <v>65</v>
      </c>
      <c r="E47" s="17"/>
      <c r="F47" s="17"/>
      <c r="G47" s="18">
        <v>47560</v>
      </c>
      <c r="H47" s="18">
        <v>150000</v>
      </c>
      <c r="I47" s="17"/>
      <c r="J47" s="53"/>
    </row>
    <row r="48" spans="1:10" ht="12.75">
      <c r="A48" s="49"/>
      <c r="B48" s="50"/>
      <c r="C48" s="54"/>
      <c r="D48" s="10"/>
      <c r="E48" s="11"/>
      <c r="F48" s="11"/>
      <c r="G48" s="11"/>
      <c r="H48" s="11"/>
      <c r="I48" s="11"/>
      <c r="J48" s="53"/>
    </row>
    <row r="49" spans="1:10" ht="12.75">
      <c r="A49" s="49">
        <v>23</v>
      </c>
      <c r="B49" s="50" t="s">
        <v>111</v>
      </c>
      <c r="C49" s="54">
        <f>SUM(G49,G50,H49,H50)</f>
        <v>90000</v>
      </c>
      <c r="D49" s="16" t="s">
        <v>65</v>
      </c>
      <c r="E49" s="17"/>
      <c r="F49" s="17"/>
      <c r="G49" s="18">
        <v>90000</v>
      </c>
      <c r="H49" s="18"/>
      <c r="I49" s="17"/>
      <c r="J49" s="53"/>
    </row>
    <row r="50" spans="1:10" ht="12.75">
      <c r="A50" s="49"/>
      <c r="B50" s="50"/>
      <c r="C50" s="54"/>
      <c r="D50" s="10"/>
      <c r="E50" s="11"/>
      <c r="F50" s="11"/>
      <c r="G50" s="11"/>
      <c r="H50" s="11"/>
      <c r="I50" s="11"/>
      <c r="J50" s="53"/>
    </row>
    <row r="51" spans="1:10" ht="12.75">
      <c r="A51" s="49">
        <v>24</v>
      </c>
      <c r="B51" s="50" t="s">
        <v>112</v>
      </c>
      <c r="C51" s="54">
        <f>SUM(G51,G52,H51,H52,I51,I52)</f>
        <v>1068199</v>
      </c>
      <c r="D51" s="16" t="s">
        <v>65</v>
      </c>
      <c r="E51" s="17"/>
      <c r="F51" s="17"/>
      <c r="G51" s="18">
        <v>383199</v>
      </c>
      <c r="H51" s="18">
        <v>335000</v>
      </c>
      <c r="I51" s="17"/>
      <c r="J51" s="53"/>
    </row>
    <row r="52" spans="1:10" ht="19.5" customHeight="1">
      <c r="A52" s="49"/>
      <c r="B52" s="50"/>
      <c r="C52" s="54"/>
      <c r="D52" s="10" t="s">
        <v>113</v>
      </c>
      <c r="E52" s="11"/>
      <c r="F52" s="11"/>
      <c r="G52" s="11">
        <v>350000</v>
      </c>
      <c r="H52" s="11"/>
      <c r="I52" s="11"/>
      <c r="J52" s="53"/>
    </row>
    <row r="53" spans="1:10" ht="12.75">
      <c r="A53" s="49">
        <v>25</v>
      </c>
      <c r="B53" s="50" t="s">
        <v>114</v>
      </c>
      <c r="C53" s="54">
        <f>SUM(G53,G54,H53,H54,I53,I54)</f>
        <v>106570</v>
      </c>
      <c r="D53" s="13" t="s">
        <v>65</v>
      </c>
      <c r="E53" s="12"/>
      <c r="F53" s="12"/>
      <c r="G53" s="9"/>
      <c r="H53" s="9">
        <v>10000</v>
      </c>
      <c r="I53" s="9">
        <v>31400</v>
      </c>
      <c r="J53" s="53"/>
    </row>
    <row r="54" spans="1:10" ht="18.75" customHeight="1">
      <c r="A54" s="49"/>
      <c r="B54" s="50"/>
      <c r="C54" s="54"/>
      <c r="D54" s="20" t="s">
        <v>13</v>
      </c>
      <c r="E54" s="11"/>
      <c r="F54" s="11"/>
      <c r="G54" s="11"/>
      <c r="H54" s="11"/>
      <c r="I54" s="11">
        <v>65170</v>
      </c>
      <c r="J54" s="53"/>
    </row>
    <row r="55" spans="1:10" ht="12.75">
      <c r="A55" s="49">
        <v>26</v>
      </c>
      <c r="B55" s="50" t="s">
        <v>115</v>
      </c>
      <c r="C55" s="54">
        <f>SUM(G55,G56,H55,H56,I55,I56)</f>
        <v>15100000</v>
      </c>
      <c r="D55" s="13" t="s">
        <v>65</v>
      </c>
      <c r="E55" s="12"/>
      <c r="F55" s="12"/>
      <c r="G55" s="9"/>
      <c r="H55" s="9">
        <v>100000</v>
      </c>
      <c r="I55" s="9">
        <v>2250000</v>
      </c>
      <c r="J55" s="53"/>
    </row>
    <row r="56" spans="1:10" ht="17.25" customHeight="1">
      <c r="A56" s="49"/>
      <c r="B56" s="50"/>
      <c r="C56" s="54"/>
      <c r="D56" s="10" t="s">
        <v>116</v>
      </c>
      <c r="E56" s="11"/>
      <c r="F56" s="11"/>
      <c r="G56" s="11"/>
      <c r="H56" s="11"/>
      <c r="I56" s="11">
        <v>12750000</v>
      </c>
      <c r="J56" s="53"/>
    </row>
    <row r="57" spans="1:10" ht="12.75">
      <c r="A57" s="49">
        <v>27</v>
      </c>
      <c r="B57" s="50" t="s">
        <v>117</v>
      </c>
      <c r="C57" s="54">
        <f>SUM(G57,G58,H57,H58,I57,I58)</f>
        <v>1742936</v>
      </c>
      <c r="D57" s="13" t="s">
        <v>65</v>
      </c>
      <c r="E57" s="12"/>
      <c r="F57" s="12"/>
      <c r="G57" s="9">
        <v>23668</v>
      </c>
      <c r="H57" s="9">
        <v>1053268</v>
      </c>
      <c r="I57" s="12"/>
      <c r="J57" s="53"/>
    </row>
    <row r="58" spans="1:10" ht="12.75">
      <c r="A58" s="49"/>
      <c r="B58" s="50"/>
      <c r="C58" s="54"/>
      <c r="D58" s="10"/>
      <c r="E58" s="11"/>
      <c r="F58" s="11"/>
      <c r="G58" s="11"/>
      <c r="H58" s="11">
        <v>666000</v>
      </c>
      <c r="I58" s="11"/>
      <c r="J58" s="53"/>
    </row>
    <row r="59" spans="1:10" ht="12.75">
      <c r="A59" s="49">
        <v>28</v>
      </c>
      <c r="B59" s="50" t="s">
        <v>118</v>
      </c>
      <c r="C59" s="54">
        <f>SUM(G59,G60,H59,H60)</f>
        <v>235000</v>
      </c>
      <c r="D59" s="13" t="s">
        <v>65</v>
      </c>
      <c r="E59" s="12"/>
      <c r="F59" s="12"/>
      <c r="G59" s="9">
        <v>15000</v>
      </c>
      <c r="H59" s="9">
        <v>220000</v>
      </c>
      <c r="I59" s="12"/>
      <c r="J59" s="53"/>
    </row>
    <row r="60" spans="1:10" ht="12.75">
      <c r="A60" s="49"/>
      <c r="B60" s="50"/>
      <c r="C60" s="54"/>
      <c r="D60" s="10"/>
      <c r="E60" s="11"/>
      <c r="F60" s="11"/>
      <c r="G60" s="11"/>
      <c r="H60" s="11"/>
      <c r="I60" s="11"/>
      <c r="J60" s="53"/>
    </row>
    <row r="61" spans="1:10" ht="12.75">
      <c r="A61" s="49">
        <v>29</v>
      </c>
      <c r="B61" s="50" t="s">
        <v>119</v>
      </c>
      <c r="C61" s="54">
        <f>SUM(G61,H61,I61)</f>
        <v>2052082</v>
      </c>
      <c r="D61" s="13" t="s">
        <v>65</v>
      </c>
      <c r="E61" s="12"/>
      <c r="F61" s="12"/>
      <c r="G61" s="9">
        <v>50000</v>
      </c>
      <c r="H61" s="9">
        <v>2082</v>
      </c>
      <c r="I61" s="9">
        <v>2000000</v>
      </c>
      <c r="J61" s="53"/>
    </row>
    <row r="62" spans="1:10" ht="12.75">
      <c r="A62" s="49"/>
      <c r="B62" s="50"/>
      <c r="C62" s="54"/>
      <c r="D62" s="10"/>
      <c r="E62" s="11"/>
      <c r="F62" s="11"/>
      <c r="G62" s="11"/>
      <c r="H62" s="11"/>
      <c r="I62" s="11"/>
      <c r="J62" s="53"/>
    </row>
    <row r="63" spans="1:10" ht="12.75">
      <c r="A63" s="49">
        <v>30</v>
      </c>
      <c r="B63" s="50" t="s">
        <v>120</v>
      </c>
      <c r="C63" s="54">
        <f>SUM(G63,H63,I63)</f>
        <v>5054000</v>
      </c>
      <c r="D63" s="13" t="s">
        <v>65</v>
      </c>
      <c r="E63" s="12"/>
      <c r="F63" s="12"/>
      <c r="G63" s="26">
        <v>54000</v>
      </c>
      <c r="H63" s="26">
        <v>11000</v>
      </c>
      <c r="I63" s="26">
        <v>4989000</v>
      </c>
      <c r="J63" s="53"/>
    </row>
    <row r="64" spans="1:10" ht="12.75">
      <c r="A64" s="49"/>
      <c r="B64" s="50"/>
      <c r="C64" s="54"/>
      <c r="D64" s="10"/>
      <c r="E64" s="11"/>
      <c r="F64" s="11"/>
      <c r="G64" s="11"/>
      <c r="H64" s="11"/>
      <c r="I64" s="11"/>
      <c r="J64" s="53"/>
    </row>
    <row r="65" spans="1:10" ht="12.75">
      <c r="A65" s="49">
        <v>31</v>
      </c>
      <c r="B65" s="50" t="s">
        <v>121</v>
      </c>
      <c r="C65" s="54">
        <f>SUM(G65,H65,I65)</f>
        <v>2000000</v>
      </c>
      <c r="D65" s="13" t="s">
        <v>65</v>
      </c>
      <c r="E65" s="12"/>
      <c r="F65" s="12"/>
      <c r="G65" s="9"/>
      <c r="H65" s="9"/>
      <c r="I65" s="9">
        <v>2000000</v>
      </c>
      <c r="J65" s="53"/>
    </row>
    <row r="66" spans="1:10" ht="12.75">
      <c r="A66" s="49"/>
      <c r="B66" s="50"/>
      <c r="C66" s="54"/>
      <c r="D66" s="10"/>
      <c r="E66" s="11"/>
      <c r="F66" s="11"/>
      <c r="G66" s="11"/>
      <c r="H66" s="11"/>
      <c r="I66" s="11"/>
      <c r="J66" s="53"/>
    </row>
    <row r="67" spans="1:10" ht="12.75">
      <c r="A67" s="49">
        <v>32</v>
      </c>
      <c r="B67" s="50" t="s">
        <v>122</v>
      </c>
      <c r="C67" s="54">
        <f>SUM(H67,H68,I67,I68)</f>
        <v>5200000</v>
      </c>
      <c r="D67" s="13" t="s">
        <v>65</v>
      </c>
      <c r="E67" s="12"/>
      <c r="F67" s="12"/>
      <c r="G67" s="12"/>
      <c r="H67" s="12"/>
      <c r="I67" s="9">
        <v>5200000</v>
      </c>
      <c r="J67" s="53"/>
    </row>
    <row r="68" spans="1:10" ht="12.75">
      <c r="A68" s="49"/>
      <c r="B68" s="50"/>
      <c r="C68" s="54"/>
      <c r="D68" s="10"/>
      <c r="E68" s="11"/>
      <c r="F68" s="11"/>
      <c r="G68" s="11"/>
      <c r="H68" s="11"/>
      <c r="I68" s="11"/>
      <c r="J68" s="53"/>
    </row>
    <row r="69" spans="1:10" ht="12.75">
      <c r="A69" s="49">
        <v>33</v>
      </c>
      <c r="B69" s="50" t="s">
        <v>123</v>
      </c>
      <c r="C69" s="54">
        <f>SUM(G69,H69,I69)</f>
        <v>564884</v>
      </c>
      <c r="D69" s="13" t="s">
        <v>65</v>
      </c>
      <c r="E69" s="12"/>
      <c r="F69" s="12"/>
      <c r="G69" s="9">
        <v>14884</v>
      </c>
      <c r="H69" s="9"/>
      <c r="I69" s="9">
        <v>550000</v>
      </c>
      <c r="J69" s="53"/>
    </row>
    <row r="70" spans="1:10" ht="12.75">
      <c r="A70" s="49"/>
      <c r="B70" s="50"/>
      <c r="C70" s="54"/>
      <c r="D70" s="10"/>
      <c r="E70" s="11"/>
      <c r="F70" s="11"/>
      <c r="G70" s="11"/>
      <c r="H70" s="11"/>
      <c r="I70" s="11"/>
      <c r="J70" s="53"/>
    </row>
    <row r="71" spans="1:10" ht="12.75">
      <c r="A71" s="38">
        <v>34</v>
      </c>
      <c r="B71" s="63" t="s">
        <v>124</v>
      </c>
      <c r="C71" s="42">
        <v>114000</v>
      </c>
      <c r="D71" s="16" t="s">
        <v>12</v>
      </c>
      <c r="E71" s="17"/>
      <c r="F71" s="17"/>
      <c r="G71" s="17"/>
      <c r="H71" s="18">
        <v>14000</v>
      </c>
      <c r="I71" s="18">
        <v>100000</v>
      </c>
      <c r="J71" s="44"/>
    </row>
    <row r="72" spans="1:10" ht="12.75">
      <c r="A72" s="39"/>
      <c r="B72" s="64"/>
      <c r="C72" s="43"/>
      <c r="D72" s="20"/>
      <c r="E72" s="11"/>
      <c r="F72" s="11"/>
      <c r="G72" s="11"/>
      <c r="H72" s="11"/>
      <c r="I72" s="11"/>
      <c r="J72" s="45"/>
    </row>
    <row r="73" spans="1:10" ht="12.75">
      <c r="A73" s="38">
        <v>35</v>
      </c>
      <c r="B73" s="63" t="s">
        <v>125</v>
      </c>
      <c r="C73" s="42">
        <v>113000</v>
      </c>
      <c r="D73" s="16" t="s">
        <v>12</v>
      </c>
      <c r="E73" s="17"/>
      <c r="F73" s="17"/>
      <c r="G73" s="17"/>
      <c r="H73" s="18">
        <v>13000</v>
      </c>
      <c r="I73" s="18">
        <v>100000</v>
      </c>
      <c r="J73" s="44"/>
    </row>
    <row r="74" spans="1:10" ht="12.75">
      <c r="A74" s="39"/>
      <c r="B74" s="64"/>
      <c r="C74" s="43"/>
      <c r="D74" s="21"/>
      <c r="E74" s="17"/>
      <c r="F74" s="17"/>
      <c r="G74" s="17"/>
      <c r="H74" s="17"/>
      <c r="I74" s="17"/>
      <c r="J74" s="45"/>
    </row>
    <row r="75" spans="1:10" ht="12.75">
      <c r="A75" s="49"/>
      <c r="B75" s="46" t="s">
        <v>77</v>
      </c>
      <c r="C75" s="47">
        <f>SUM(C5:C74)</f>
        <v>145846746</v>
      </c>
      <c r="D75" s="22" t="s">
        <v>65</v>
      </c>
      <c r="E75" s="23">
        <f>SUM(E5,E7,E9,E11,E13,E15,E17,E19,E21,E23,E25,E45)</f>
        <v>5459500</v>
      </c>
      <c r="F75" s="23">
        <f>SUM(F5,F7,F11,F13,F15,F17,F19,F21,F25,F27,F31,F33,F37,F39,F41,F43,F45)</f>
        <v>7886664</v>
      </c>
      <c r="G75" s="23">
        <f>SUM(G5,G7,G11,G13,G15,G19,G21,G27,G31,G33,G37,G41,G43,G45,G47,G49,G51,G53,G55,G57,G59,G61,G63,G65,G69)</f>
        <v>5493275</v>
      </c>
      <c r="H75" s="23">
        <f>SUM(H5,H7,H11,H13,H15,H17,H19,I21,H27,H29,H31,H35,H37,H39,H41,H43,H45,H47,H49,H51,H53,H55,H57,H71,H59,H61,H63,H73)</f>
        <v>19039597</v>
      </c>
      <c r="I75" s="23">
        <f>SUM(I5,I11,I15,I17,I19,I21,I29,I31,I35,I37,I39,I41,I43,I45,I47,I49,I51,I53,I55,I57,I59,I61,I63,I65,I67,I69,I71,I73)</f>
        <v>45808826</v>
      </c>
      <c r="J75" s="53"/>
    </row>
    <row r="76" spans="1:10" ht="14.25" customHeight="1">
      <c r="A76" s="49"/>
      <c r="B76" s="46"/>
      <c r="C76" s="47"/>
      <c r="D76" s="24"/>
      <c r="E76" s="25">
        <f>SUM(E6,E8,E10,E12,E14,E16,E18,E20,E22,E24,E26)</f>
        <v>1695000</v>
      </c>
      <c r="F76" s="25">
        <f>SUM(F6,F8,F10,F12,F14,F16,F18,F20,F22,F24,F26,F28,F30,F32,F34,F36,F38,F40,F42)</f>
        <v>3950796</v>
      </c>
      <c r="G76" s="25">
        <f>SUM(G6,G8,G10,G12,G14,G16,G18,G20,G22,G24,G26,G28,G30,G32,G34,G36,G38,G40,G42,G44,G46,G48,G50,G52,G54,G56,G58,G60)</f>
        <v>4181208</v>
      </c>
      <c r="H76" s="25">
        <f>SUM(H6,H8,H10,H12,H14,H16,H18,H20,I22,H24,H26,H28,H30,H32,H34,H36,H38,H40,H42,H44,H46,H48,H50,H52,H54,H56,H58,H60)</f>
        <v>11752118</v>
      </c>
      <c r="I76" s="25">
        <f>SUM(I6,I12,I16,I20,I22,I30,I32,I36,I38,I42,I54,I56,I58,I60)</f>
        <v>29589736</v>
      </c>
      <c r="J76" s="53"/>
    </row>
    <row r="77" spans="1:10" ht="18" customHeight="1">
      <c r="A77" s="60"/>
      <c r="B77" s="61" t="s">
        <v>126</v>
      </c>
      <c r="C77" s="62">
        <v>243571470</v>
      </c>
      <c r="D77" s="33" t="s">
        <v>65</v>
      </c>
      <c r="E77" s="34">
        <v>9450800</v>
      </c>
      <c r="F77" s="34">
        <v>10476705</v>
      </c>
      <c r="G77" s="34">
        <v>19013337</v>
      </c>
      <c r="H77" s="34">
        <v>39051528</v>
      </c>
      <c r="I77" s="34">
        <v>80289857</v>
      </c>
      <c r="J77" s="32"/>
    </row>
    <row r="78" spans="1:10" ht="12.75">
      <c r="A78" s="60"/>
      <c r="B78" s="61"/>
      <c r="C78" s="62"/>
      <c r="D78" s="35"/>
      <c r="E78" s="36">
        <v>1895000</v>
      </c>
      <c r="F78" s="36">
        <v>4148663</v>
      </c>
      <c r="G78" s="36">
        <v>9005582</v>
      </c>
      <c r="H78" s="36">
        <v>17551813</v>
      </c>
      <c r="I78" s="36">
        <v>29589736</v>
      </c>
      <c r="J78" s="37"/>
    </row>
  </sheetData>
  <sheetProtection/>
  <mergeCells count="152">
    <mergeCell ref="A1:A2"/>
    <mergeCell ref="B1:B2"/>
    <mergeCell ref="C1:C2"/>
    <mergeCell ref="D1:D2"/>
    <mergeCell ref="E1:I1"/>
    <mergeCell ref="J1:J2"/>
    <mergeCell ref="A5:A6"/>
    <mergeCell ref="B5:B6"/>
    <mergeCell ref="C5:C6"/>
    <mergeCell ref="J5:J6"/>
    <mergeCell ref="A7:A8"/>
    <mergeCell ref="B7:B8"/>
    <mergeCell ref="C7:C8"/>
    <mergeCell ref="J7:J8"/>
    <mergeCell ref="A9:A10"/>
    <mergeCell ref="B9:B10"/>
    <mergeCell ref="C9:C10"/>
    <mergeCell ref="J9:J10"/>
    <mergeCell ref="A11:A12"/>
    <mergeCell ref="B11:B12"/>
    <mergeCell ref="C11:C12"/>
    <mergeCell ref="J11:J12"/>
    <mergeCell ref="A13:A14"/>
    <mergeCell ref="B13:B14"/>
    <mergeCell ref="C13:C14"/>
    <mergeCell ref="J13:J14"/>
    <mergeCell ref="A15:A16"/>
    <mergeCell ref="B15:B16"/>
    <mergeCell ref="C15:C16"/>
    <mergeCell ref="J15:J16"/>
    <mergeCell ref="A17:A18"/>
    <mergeCell ref="B17:B18"/>
    <mergeCell ref="C17:C18"/>
    <mergeCell ref="A19:A20"/>
    <mergeCell ref="B19:B20"/>
    <mergeCell ref="C19:C20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A31:A32"/>
    <mergeCell ref="B31:B32"/>
    <mergeCell ref="C31:C32"/>
    <mergeCell ref="J31:J32"/>
    <mergeCell ref="A33:A34"/>
    <mergeCell ref="B33:B34"/>
    <mergeCell ref="C33:C34"/>
    <mergeCell ref="J33:J34"/>
    <mergeCell ref="A35:A36"/>
    <mergeCell ref="B35:B36"/>
    <mergeCell ref="C35:C36"/>
    <mergeCell ref="J35:J36"/>
    <mergeCell ref="A37:A38"/>
    <mergeCell ref="B37:B38"/>
    <mergeCell ref="C37:C38"/>
    <mergeCell ref="J37:J38"/>
    <mergeCell ref="A39:A40"/>
    <mergeCell ref="B39:B40"/>
    <mergeCell ref="C39:C40"/>
    <mergeCell ref="J39:J40"/>
    <mergeCell ref="A41:A42"/>
    <mergeCell ref="B41:B42"/>
    <mergeCell ref="C41:C42"/>
    <mergeCell ref="J41:J42"/>
    <mergeCell ref="A43:A44"/>
    <mergeCell ref="B43:B44"/>
    <mergeCell ref="C43:C44"/>
    <mergeCell ref="J43:J44"/>
    <mergeCell ref="A45:A46"/>
    <mergeCell ref="B45:B46"/>
    <mergeCell ref="C45:C46"/>
    <mergeCell ref="J45:J46"/>
    <mergeCell ref="A47:A48"/>
    <mergeCell ref="B47:B48"/>
    <mergeCell ref="C47:C48"/>
    <mergeCell ref="J47:J48"/>
    <mergeCell ref="A49:A50"/>
    <mergeCell ref="B49:B50"/>
    <mergeCell ref="C49:C50"/>
    <mergeCell ref="J49:J50"/>
    <mergeCell ref="A51:A52"/>
    <mergeCell ref="B51:B52"/>
    <mergeCell ref="C51:C52"/>
    <mergeCell ref="J51:J52"/>
    <mergeCell ref="A53:A54"/>
    <mergeCell ref="B53:B54"/>
    <mergeCell ref="C53:C54"/>
    <mergeCell ref="J53:J54"/>
    <mergeCell ref="A55:A56"/>
    <mergeCell ref="B55:B56"/>
    <mergeCell ref="C55:C56"/>
    <mergeCell ref="J55:J56"/>
    <mergeCell ref="A57:A58"/>
    <mergeCell ref="B57:B58"/>
    <mergeCell ref="C57:C58"/>
    <mergeCell ref="J57:J58"/>
    <mergeCell ref="A59:A60"/>
    <mergeCell ref="B59:B60"/>
    <mergeCell ref="C59:C60"/>
    <mergeCell ref="J59:J60"/>
    <mergeCell ref="J67:J68"/>
    <mergeCell ref="A61:A62"/>
    <mergeCell ref="B61:B62"/>
    <mergeCell ref="C61:C62"/>
    <mergeCell ref="J61:J62"/>
    <mergeCell ref="A63:A64"/>
    <mergeCell ref="B63:B64"/>
    <mergeCell ref="C63:C64"/>
    <mergeCell ref="J63:J64"/>
    <mergeCell ref="B71:B72"/>
    <mergeCell ref="C71:C72"/>
    <mergeCell ref="J71:J72"/>
    <mergeCell ref="A65:A66"/>
    <mergeCell ref="B65:B66"/>
    <mergeCell ref="C65:C66"/>
    <mergeCell ref="J65:J66"/>
    <mergeCell ref="A67:A68"/>
    <mergeCell ref="B67:B68"/>
    <mergeCell ref="C67:C68"/>
    <mergeCell ref="J73:J74"/>
    <mergeCell ref="A75:A76"/>
    <mergeCell ref="B75:B76"/>
    <mergeCell ref="C75:C76"/>
    <mergeCell ref="J75:J76"/>
    <mergeCell ref="A69:A70"/>
    <mergeCell ref="B69:B70"/>
    <mergeCell ref="C69:C70"/>
    <mergeCell ref="J69:J70"/>
    <mergeCell ref="A71:A72"/>
    <mergeCell ref="A77:A78"/>
    <mergeCell ref="B77:B78"/>
    <mergeCell ref="C77:C78"/>
    <mergeCell ref="A73:A74"/>
    <mergeCell ref="B73:B74"/>
    <mergeCell ref="C73:C74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2010-02-16T07:46:37Z</cp:lastPrinted>
  <dcterms:created xsi:type="dcterms:W3CDTF">2010-02-15T08:55:43Z</dcterms:created>
  <dcterms:modified xsi:type="dcterms:W3CDTF">2010-02-16T07:53:49Z</dcterms:modified>
  <cp:category/>
  <cp:version/>
  <cp:contentType/>
  <cp:contentStatus/>
</cp:coreProperties>
</file>