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Zał 7 WPF" sheetId="1" r:id="rId1"/>
    <sheet name="Zał 8 Przeds" sheetId="2" r:id="rId2"/>
  </sheets>
  <definedNames/>
  <calcPr fullCalcOnLoad="1"/>
</workbook>
</file>

<file path=xl/sharedStrings.xml><?xml version="1.0" encoding="utf-8"?>
<sst xmlns="http://schemas.openxmlformats.org/spreadsheetml/2006/main" count="191" uniqueCount="141">
  <si>
    <t>L.p.</t>
  </si>
  <si>
    <t>Nazwa i cel</t>
  </si>
  <si>
    <t>Jednostka odpowiedzialna lub koordynująca</t>
  </si>
  <si>
    <t>Okres realizacji</t>
  </si>
  <si>
    <t>Łączne nakłady finansowe</t>
  </si>
  <si>
    <t>Limit 2013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</si>
  <si>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</si>
  <si>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</si>
  <si>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</si>
  <si>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</si>
  <si>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</si>
  <si>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</si>
  <si>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</si>
  <si>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</si>
  <si>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</si>
  <si>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</si>
  <si>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</si>
  <si>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URZĄD MIASTA</t>
  </si>
  <si>
    <t>1.1.1.2</t>
  </si>
  <si>
    <t>Miejski Ośrodek Pomocy Społecznej</t>
  </si>
  <si>
    <t>1.1.1.3</t>
  </si>
  <si>
    <t>1.1.1.4</t>
  </si>
  <si>
    <t>Zespół Placówek Oświatowych Nr 3</t>
  </si>
  <si>
    <t>1.1.1.5</t>
  </si>
  <si>
    <t>SKARŻYSKO-KAMIENNA</t>
  </si>
  <si>
    <t>1.1.1.6</t>
  </si>
  <si>
    <t>1.1.2</t>
  </si>
  <si>
    <t>1.1.2.1</t>
  </si>
  <si>
    <t>1.1.2.2</t>
  </si>
  <si>
    <t>1.1.2.3</t>
  </si>
  <si>
    <t>1.1.2.4</t>
  </si>
  <si>
    <t>1.1.2.5</t>
  </si>
  <si>
    <t>1.1.2.6</t>
  </si>
  <si>
    <t>1.1.2.7</t>
  </si>
  <si>
    <t>1.2</t>
  </si>
  <si>
    <t>Wydatki na programy, projekty lub zadania związane z umowami partnerstwa publiczno-prywatnego, z tego:</t>
  </si>
  <si>
    <t>1.2.1</t>
  </si>
  <si>
    <t>1.2.2</t>
  </si>
  <si>
    <t>1.2.2.1</t>
  </si>
  <si>
    <t>1.3</t>
  </si>
  <si>
    <t>Wydatki na programy, projekty lub zadania pozostałe (inne niż wymienione w pkt 1.1 i 1.2),z tego</t>
  </si>
  <si>
    <t>1.3.1</t>
  </si>
  <si>
    <t>1.3.2</t>
  </si>
  <si>
    <t>1.3.2.1</t>
  </si>
  <si>
    <t>Budowa budynków mieszkalnych z przeznaczeniem na lokale socjalne - wydatki inwest. dział 700 rozdz. 70095</t>
  </si>
  <si>
    <t>1.3.2.2</t>
  </si>
  <si>
    <t xml:space="preserve">Budowa drogi łączącej ul. Staffa i ul. Spokojną w Skarżysku - Kamiennej w rejonie budynków Staffa 16 i 17  - dział 600 rozdz. 60016 </t>
  </si>
  <si>
    <t>1.3.2.3</t>
  </si>
  <si>
    <t>1.3.2.4</t>
  </si>
  <si>
    <t>1.3.2.5</t>
  </si>
  <si>
    <t>1.3.2.6</t>
  </si>
  <si>
    <t>1.3.2.7</t>
  </si>
  <si>
    <t>1.3.2.8</t>
  </si>
  <si>
    <t>1.3.2.9</t>
  </si>
  <si>
    <t xml:space="preserve">Budowa parkingu w rejonie ul. Widokowej  - dział 600 rozdział 60016 </t>
  </si>
  <si>
    <t>1.3.2.10</t>
  </si>
  <si>
    <t xml:space="preserve">Budowa ul. 3-go Maja w Skarżysku - Kam.  - dział 600 rozdział 60016 </t>
  </si>
  <si>
    <t>1.3.2.11</t>
  </si>
  <si>
    <t>1.3.2.12</t>
  </si>
  <si>
    <t>Budowa zjazdu z ul. Wojska Polskiego (droga krajowa 42) na działkę nr geod. 67/9 - dział 600 rozdział 60016</t>
  </si>
  <si>
    <t>1.3.2.13</t>
  </si>
  <si>
    <t>1.3.2.14</t>
  </si>
  <si>
    <t xml:space="preserve">Przebudowa budynku po byłej przychodni przy ul. Warszwskiej na mieszkania chronione - dział 900 rozdział 90095 </t>
  </si>
  <si>
    <t>1.3.2.15</t>
  </si>
  <si>
    <t>1.3.2.16</t>
  </si>
  <si>
    <t>1.3.2.17</t>
  </si>
  <si>
    <t xml:space="preserve">Przebudowa ul. Chłodnej i ul. Spacerowej- /od ul. Chłodnej do ul. Piaskowej/ - wydatki inwest. dział 600 rozdz. 60016 </t>
  </si>
  <si>
    <t>1.3.2.18</t>
  </si>
  <si>
    <t>1.3.2.19</t>
  </si>
  <si>
    <t xml:space="preserve">Przebudowa ul. Wiklinowej - dział 600 rozdział 60016 </t>
  </si>
  <si>
    <t>1.3.2.20</t>
  </si>
  <si>
    <t>Przebudowa ul. Zwycięzców na odcinku od ul. Wojska Polskiego do ul. Harcerskiej - dział 600 rozdz. 60016. 6050</t>
  </si>
  <si>
    <t>1.3.2.21</t>
  </si>
  <si>
    <t>Rozbudowa drogi powiatowej ul. Metalowców wraz z przebudową infrastruktury technicznej oraz budową"małego ronda" na skrzyżowaniu z ulicą Paryską i ulicą Norwida w Skarżysku-Kamiennej - dział 600 rozdz. 60014</t>
  </si>
  <si>
    <t>1.3.2.22</t>
  </si>
  <si>
    <t>1.3.2.23</t>
  </si>
  <si>
    <t>Rozbudowa ul. Gajowej - wydatki inwest. dział 600 rozdział 60016</t>
  </si>
  <si>
    <t>1.3.2.24</t>
  </si>
  <si>
    <t>Rozbudowa ul. Konopnickiej - wydatki inwest. dział 600 rozdział 60016</t>
  </si>
  <si>
    <t>1.3.2.25</t>
  </si>
  <si>
    <t>1.3.2.26</t>
  </si>
  <si>
    <t>Wykonanie 2013</t>
  </si>
  <si>
    <t>% realizacji</t>
  </si>
  <si>
    <t>Uwagi</t>
  </si>
  <si>
    <t>Indywidualizacja nauczania  i wychowania klas I-III w Gminie Skarżysko-Kamienna</t>
  </si>
  <si>
    <t xml:space="preserve">Kształcenie Inspiracja Szkolenie </t>
  </si>
  <si>
    <t>Projekt "Dobre perspektywy- ucząc innych, uczymy sie sami"</t>
  </si>
  <si>
    <t xml:space="preserve">Projekt "Moja szkoła"  </t>
  </si>
  <si>
    <t xml:space="preserve">Projekt "W drodze do pracy" </t>
  </si>
  <si>
    <t xml:space="preserve">Przeciwdziałanie wykluczeniu cyfrowemu </t>
  </si>
  <si>
    <t xml:space="preserve">"e-świętokrzyskie" Budowa Systemu Informacji Przestrzennej Województwa Świętokrzyskiego </t>
  </si>
  <si>
    <t xml:space="preserve">"e-świętokrzyskie" Rozbudowa Infrastruktury Informatycznej JST </t>
  </si>
  <si>
    <t>Projekt "E-świętokrzyskie - budowa miejskich sieci światłowodowych jst"</t>
  </si>
  <si>
    <t>Projekt "W drodze do pracy"</t>
  </si>
  <si>
    <t xml:space="preserve">Rewitalizacja osiedla Rejów </t>
  </si>
  <si>
    <t xml:space="preserve">Utworzenie Skarżyskiego Inkubatora Technologicznego  </t>
  </si>
  <si>
    <t xml:space="preserve">Budowa instalacji przetwarzania odpadów komunalnych </t>
  </si>
  <si>
    <t>Budowa dróg na części terenu objętego MPZP CENTRUM - dział 600 rozdz, 60016</t>
  </si>
  <si>
    <t>Budowa kanalizacji deszczowej na odcinku od skrzyżowania ul. Sokolej z ul. Żeromskiego do skrzyżowania ul. Niepodległości z ul. Zielną - dział 900 rozdz. 90001</t>
  </si>
  <si>
    <t xml:space="preserve">Budowa miasteczka ruchu drogowego przy ulicy Południowej - dział 900 rozdział 90095 </t>
  </si>
  <si>
    <t xml:space="preserve">Budowa oświetlenia ulicznego w ulicy Sezamkowej </t>
  </si>
  <si>
    <t xml:space="preserve">Budowa parkingu przy lodowisku - dział 600 rozdział 60016  </t>
  </si>
  <si>
    <t xml:space="preserve">Budowa zatoki autobusowej w ul. Okrzei - dział 600 rozdział 60016 </t>
  </si>
  <si>
    <t xml:space="preserve">Oszczędność energii w sektorze publicznym - termomodernizacja obiektów użyteczności publicznej - dział 900 rozdz. 90095 </t>
  </si>
  <si>
    <t xml:space="preserve">Przebudowa dróg wewnątrzosiedlowych w Osiedlu Milica i Przylesie - dział 600 rozdz. 60016 </t>
  </si>
  <si>
    <t>Przebudowa sceny letniej przy MCK w Skarzysku - Kamiennej wraz z zagospodarowaniem terenu</t>
  </si>
  <si>
    <t>Przebudowa ul. Spacerowej na odcinku od. ul. Żurawiej do ul. Jastrzębiej  - dział 600 rozdz. 60016</t>
  </si>
  <si>
    <t xml:space="preserve">Rozbudowa parkingu w rejonie ul A.Krajowej, Spółdzielczej i Powstańców W-wy - wydatki inwest. dział 600 rozdz. 60016 </t>
  </si>
  <si>
    <t xml:space="preserve">Rozbudowa ul. Torowej  - dział 600 rozdz. 60016 </t>
  </si>
  <si>
    <t>Upowszechnianie dostępu do Internetu dla osób wykluczonych cyfrowo - 720.72095.6050</t>
  </si>
  <si>
    <t>Informacja o przebiegu wykonania przedsięwzięć realizowanych w 2013 roku w ramach Wieloletniej Prognozy Finansowej Miasta Skarżyska-Kam. na lata 2013-2028</t>
  </si>
  <si>
    <t>Centrum Integracji Społecznej</t>
  </si>
  <si>
    <t>Lp.</t>
  </si>
  <si>
    <t>Pozycja</t>
  </si>
  <si>
    <t>Wykonanie na 31.12.2013r.</t>
  </si>
  <si>
    <t>2.1</t>
  </si>
  <si>
    <t>2.2</t>
  </si>
  <si>
    <t>majątkowe</t>
  </si>
  <si>
    <t>bieżące</t>
  </si>
  <si>
    <t>Wynik budżetu</t>
  </si>
  <si>
    <t>Przychody</t>
  </si>
  <si>
    <t>Rozchody</t>
  </si>
  <si>
    <t>Dochody ogółem                          w tym:</t>
  </si>
  <si>
    <t>Wydatki ogółem                              w tym:</t>
  </si>
  <si>
    <t>Plan po zmianach                          wg stanu na 31.12.2013r.</t>
  </si>
  <si>
    <t>Realizacja planu                     w %</t>
  </si>
  <si>
    <t>Realizacja Wieloletniej Prognozy Finansowej Miasta Skarżyska-Kam. na lata 2013-2028                                                                                                               w 2013 roku</t>
  </si>
  <si>
    <t>Kredyty i pożyczki</t>
  </si>
  <si>
    <t>Zobowiązania wymagalne</t>
  </si>
  <si>
    <t>Kwota długu                                                 w tym:</t>
  </si>
  <si>
    <t>6.1</t>
  </si>
  <si>
    <t>6.2</t>
  </si>
  <si>
    <t xml:space="preserve">Budowa kanalizacji deszczowej na osiedlu Bzinek  </t>
  </si>
  <si>
    <t>Wyłączenia z długu (art.170 ust.3 sufp)</t>
  </si>
  <si>
    <t>Plan wg uchwały budżetowej                                       i pierwotnego WPF</t>
  </si>
  <si>
    <t>Wskaźnik zadłużenie/dochody ogółem bez wyłączeń</t>
  </si>
  <si>
    <t>Wskaźnik zadłużenie/dochody ogółem z wyłączeniami</t>
  </si>
  <si>
    <t>Wskaźnik spłaty zobowiązań</t>
  </si>
  <si>
    <t>-</t>
  </si>
  <si>
    <t>Załącznik Nr 7</t>
  </si>
  <si>
    <t>Załącznik Nr 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</si>
</sst>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7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4" borderId="11" xfId="0" applyFont="1" applyFill="1" applyBorder="1" applyAlignment="1" applyProtection="1">
      <alignment horizontal="center" vertical="center" wrapText="1" shrinkToFit="1"/>
      <protection locked="0"/>
    </xf>
    <xf numFmtId="0" fontId="6" fillId="33" borderId="11" xfId="0" applyFont="1" applyFill="1" applyBorder="1" applyAlignment="1" applyProtection="1">
      <alignment horizontal="center" vertical="center" wrapText="1" shrinkToFit="1"/>
      <protection locked="0"/>
    </xf>
    <xf numFmtId="0" fontId="6" fillId="33" borderId="11" xfId="0" applyFont="1" applyFill="1" applyBorder="1" applyAlignment="1" applyProtection="1">
      <alignment horizontal="left" vertical="center" wrapText="1" shrinkToFit="1"/>
      <protection locked="0"/>
    </xf>
    <xf numFmtId="0" fontId="6" fillId="33" borderId="12" xfId="0" applyFont="1" applyFill="1" applyBorder="1" applyAlignment="1" applyProtection="1">
      <alignment horizontal="center" vertical="center" wrapText="1" shrinkToFit="1"/>
      <protection locked="0"/>
    </xf>
    <xf numFmtId="0" fontId="6" fillId="33" borderId="12" xfId="0" applyFont="1" applyFill="1" applyBorder="1" applyAlignment="1" applyProtection="1">
      <alignment horizontal="left" vertical="center" wrapText="1" shrinkToFit="1"/>
      <protection locked="0"/>
    </xf>
    <xf numFmtId="0" fontId="5" fillId="33" borderId="13" xfId="0" applyFont="1" applyFill="1" applyBorder="1" applyAlignment="1" applyProtection="1">
      <alignment horizontal="right" vertical="center" wrapText="1" shrinkToFit="1"/>
      <protection locked="0"/>
    </xf>
    <xf numFmtId="0" fontId="5" fillId="34" borderId="14" xfId="0" applyFont="1" applyFill="1" applyBorder="1" applyAlignment="1" applyProtection="1">
      <alignment horizontal="right" vertical="center" wrapText="1" shrinkToFit="1"/>
      <protection locked="0"/>
    </xf>
    <xf numFmtId="0" fontId="6" fillId="33" borderId="14" xfId="0" applyFont="1" applyFill="1" applyBorder="1" applyAlignment="1" applyProtection="1">
      <alignment horizontal="right" vertical="center" wrapText="1" shrinkToFit="1"/>
      <protection locked="0"/>
    </xf>
    <xf numFmtId="0" fontId="6" fillId="33" borderId="13" xfId="0" applyFont="1" applyFill="1" applyBorder="1" applyAlignment="1" applyProtection="1">
      <alignment horizontal="right" vertical="center" wrapText="1" shrinkToFit="1"/>
      <protection locked="0"/>
    </xf>
    <xf numFmtId="0" fontId="5" fillId="33" borderId="14" xfId="0" applyFont="1" applyFill="1" applyBorder="1" applyAlignment="1" applyProtection="1">
      <alignment horizontal="right" vertical="center" wrapText="1" shrinkToFit="1"/>
      <protection locked="0"/>
    </xf>
    <xf numFmtId="0" fontId="6" fillId="33" borderId="15" xfId="0" applyFont="1" applyFill="1" applyBorder="1" applyAlignment="1" applyProtection="1">
      <alignment horizontal="right" vertical="center" wrapText="1" shrinkToFi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8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5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9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" fontId="1" fillId="0" borderId="19" xfId="0" applyNumberFormat="1" applyFont="1" applyFill="1" applyBorder="1" applyAlignment="1" applyProtection="1">
      <alignment horizontal="center" vertical="center"/>
      <protection locked="0"/>
    </xf>
    <xf numFmtId="4" fontId="1" fillId="0" borderId="19" xfId="0" applyNumberFormat="1" applyFont="1" applyFill="1" applyBorder="1" applyAlignment="1" applyProtection="1">
      <alignment vertical="center"/>
      <protection locked="0"/>
    </xf>
    <xf numFmtId="10" fontId="1" fillId="0" borderId="19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3" fontId="1" fillId="0" borderId="19" xfId="0" applyNumberFormat="1" applyFont="1" applyFill="1" applyBorder="1" applyAlignment="1" applyProtection="1">
      <alignment horizontal="center"/>
      <protection locked="0"/>
    </xf>
    <xf numFmtId="0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9" xfId="0" applyNumberFormat="1" applyFont="1" applyFill="1" applyBorder="1" applyAlignment="1" applyProtection="1">
      <alignment vertical="center"/>
      <protection locked="0"/>
    </xf>
    <xf numFmtId="4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 wrapText="1" shrinkToFit="1"/>
      <protection locked="0"/>
    </xf>
    <xf numFmtId="0" fontId="6" fillId="33" borderId="20" xfId="0" applyFont="1" applyFill="1" applyBorder="1" applyAlignment="1" applyProtection="1">
      <alignment horizontal="left" vertical="center" wrapText="1" shrinkToFit="1"/>
      <protection locked="0"/>
    </xf>
    <xf numFmtId="4" fontId="6" fillId="33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22" xfId="0" applyFont="1" applyFill="1" applyBorder="1" applyAlignment="1" applyProtection="1">
      <alignment horizontal="right" vertical="center" wrapText="1" shrinkToFi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 wrapText="1" shrinkToFit="1"/>
      <protection locked="0"/>
    </xf>
    <xf numFmtId="0" fontId="4" fillId="33" borderId="25" xfId="0" applyFont="1" applyFill="1" applyBorder="1" applyAlignment="1" applyProtection="1">
      <alignment horizontal="center" vertical="center" wrapText="1" shrinkToFit="1"/>
      <protection locked="0"/>
    </xf>
    <xf numFmtId="0" fontId="4" fillId="33" borderId="26" xfId="0" applyFont="1" applyFill="1" applyBorder="1" applyAlignment="1" applyProtection="1">
      <alignment horizontal="center" vertical="center" wrapText="1" shrinkToFit="1"/>
      <protection locked="0"/>
    </xf>
    <xf numFmtId="0" fontId="4" fillId="33" borderId="27" xfId="0" applyFont="1" applyFill="1" applyBorder="1" applyAlignment="1" applyProtection="1">
      <alignment horizontal="center" vertical="center" wrapText="1" shrinkToFit="1"/>
      <protection locked="0"/>
    </xf>
    <xf numFmtId="0" fontId="4" fillId="33" borderId="28" xfId="0" applyFont="1" applyFill="1" applyBorder="1" applyAlignment="1" applyProtection="1">
      <alignment horizontal="center" vertical="center" wrapText="1" shrinkToFit="1"/>
      <protection locked="0"/>
    </xf>
    <xf numFmtId="0" fontId="4" fillId="33" borderId="29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right" vertical="top" wrapText="1" shrinkToFit="1"/>
      <protection locked="0"/>
    </xf>
    <xf numFmtId="0" fontId="9" fillId="33" borderId="23" xfId="0" applyFont="1" applyFill="1" applyBorder="1" applyAlignment="1" applyProtection="1">
      <alignment horizontal="center" vertical="center" wrapText="1" shrinkToFit="1"/>
      <protection locked="0"/>
    </xf>
    <xf numFmtId="0" fontId="10" fillId="0" borderId="23" xfId="0" applyNumberFormat="1" applyFont="1" applyFill="1" applyBorder="1" applyAlignment="1" applyProtection="1">
      <alignment horizontal="left" wrapText="1"/>
      <protection locked="0"/>
    </xf>
    <xf numFmtId="0" fontId="5" fillId="33" borderId="16" xfId="0" applyFont="1" applyFill="1" applyBorder="1" applyAlignment="1" applyProtection="1">
      <alignment horizontal="left" vertical="center" wrapText="1" shrinkToFit="1"/>
      <protection locked="0"/>
    </xf>
    <xf numFmtId="0" fontId="5" fillId="33" borderId="30" xfId="0" applyFont="1" applyFill="1" applyBorder="1" applyAlignment="1" applyProtection="1">
      <alignment horizontal="left" vertical="center" wrapText="1" shrinkToFit="1"/>
      <protection locked="0"/>
    </xf>
    <xf numFmtId="0" fontId="5" fillId="33" borderId="31" xfId="0" applyFont="1" applyFill="1" applyBorder="1" applyAlignment="1" applyProtection="1">
      <alignment horizontal="left" vertical="center" wrapText="1" shrinkToFit="1"/>
      <protection locked="0"/>
    </xf>
    <xf numFmtId="0" fontId="4" fillId="33" borderId="32" xfId="0" applyFont="1" applyFill="1" applyBorder="1" applyAlignment="1" applyProtection="1">
      <alignment horizontal="center" vertical="center" wrapText="1" shrinkToFit="1"/>
      <protection locked="0"/>
    </xf>
    <xf numFmtId="0" fontId="5" fillId="33" borderId="17" xfId="0" applyFont="1" applyFill="1" applyBorder="1" applyAlignment="1" applyProtection="1">
      <alignment horizontal="left" vertical="center" wrapText="1" shrinkToFit="1"/>
      <protection locked="0"/>
    </xf>
    <xf numFmtId="0" fontId="5" fillId="33" borderId="33" xfId="0" applyFont="1" applyFill="1" applyBorder="1" applyAlignment="1" applyProtection="1">
      <alignment horizontal="left" vertical="center" wrapText="1" shrinkToFit="1"/>
      <protection locked="0"/>
    </xf>
    <xf numFmtId="0" fontId="5" fillId="33" borderId="34" xfId="0" applyFont="1" applyFill="1" applyBorder="1" applyAlignment="1" applyProtection="1">
      <alignment horizontal="left" vertical="center" wrapText="1" shrinkToFit="1"/>
      <protection locked="0"/>
    </xf>
    <xf numFmtId="0" fontId="5" fillId="34" borderId="17" xfId="0" applyFont="1" applyFill="1" applyBorder="1" applyAlignment="1" applyProtection="1">
      <alignment horizontal="left" vertical="center" wrapText="1" shrinkToFit="1"/>
      <protection locked="0"/>
    </xf>
    <xf numFmtId="0" fontId="5" fillId="34" borderId="33" xfId="0" applyFont="1" applyFill="1" applyBorder="1" applyAlignment="1" applyProtection="1">
      <alignment horizontal="left" vertical="center" wrapText="1" shrinkToFit="1"/>
      <protection locked="0"/>
    </xf>
    <xf numFmtId="0" fontId="5" fillId="34" borderId="34" xfId="0" applyFont="1" applyFill="1" applyBorder="1" applyAlignment="1" applyProtection="1">
      <alignment horizontal="lef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11" sqref="K11"/>
    </sheetView>
  </sheetViews>
  <sheetFormatPr defaultColWidth="9.33203125" defaultRowHeight="12.75"/>
  <cols>
    <col min="1" max="1" width="7" style="0" customWidth="1"/>
    <col min="2" max="2" width="32.83203125" style="0" customWidth="1"/>
    <col min="3" max="3" width="32.5" style="0" customWidth="1"/>
    <col min="4" max="4" width="29.83203125" style="0" customWidth="1"/>
    <col min="5" max="5" width="31" style="0" customWidth="1"/>
    <col min="6" max="6" width="26.16015625" style="0" customWidth="1"/>
  </cols>
  <sheetData>
    <row r="1" ht="12.75">
      <c r="F1" s="31" t="s">
        <v>139</v>
      </c>
    </row>
    <row r="2" spans="1:6" ht="57" customHeight="1">
      <c r="A2" s="51" t="s">
        <v>126</v>
      </c>
      <c r="B2" s="51"/>
      <c r="C2" s="51"/>
      <c r="D2" s="51"/>
      <c r="E2" s="51"/>
      <c r="F2" s="51"/>
    </row>
    <row r="3" spans="1:6" ht="51" customHeight="1">
      <c r="A3" s="26" t="s">
        <v>112</v>
      </c>
      <c r="B3" s="26" t="s">
        <v>113</v>
      </c>
      <c r="C3" s="30" t="s">
        <v>134</v>
      </c>
      <c r="D3" s="30" t="s">
        <v>124</v>
      </c>
      <c r="E3" s="30" t="s">
        <v>114</v>
      </c>
      <c r="F3" s="30" t="s">
        <v>125</v>
      </c>
    </row>
    <row r="4" spans="1:6" ht="12.75">
      <c r="A4" s="27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</row>
    <row r="5" spans="1:6" ht="31.5" customHeight="1">
      <c r="A5" s="43">
        <v>1</v>
      </c>
      <c r="B5" s="40" t="s">
        <v>122</v>
      </c>
      <c r="C5" s="41">
        <f>SUM(C6:C7)</f>
        <v>140528386.54000002</v>
      </c>
      <c r="D5" s="41">
        <f>SUM(D6:D7)</f>
        <v>147950975.62</v>
      </c>
      <c r="E5" s="41">
        <f>SUM(E6:E7)</f>
        <v>131547797.23</v>
      </c>
      <c r="F5" s="42">
        <f>E5/D5*100</f>
        <v>88.91309886855345</v>
      </c>
    </row>
    <row r="6" spans="1:6" ht="16.5" customHeight="1">
      <c r="A6" s="44" t="s">
        <v>13</v>
      </c>
      <c r="B6" s="29" t="s">
        <v>117</v>
      </c>
      <c r="C6" s="36">
        <v>25530533</v>
      </c>
      <c r="D6" s="36">
        <v>23988671.85</v>
      </c>
      <c r="E6" s="36">
        <v>15764315.31</v>
      </c>
      <c r="F6" s="35">
        <f aca="true" t="shared" si="0" ref="F6:F15">E6/D6*100</f>
        <v>65.71566532975855</v>
      </c>
    </row>
    <row r="7" spans="1:6" ht="17.25" customHeight="1">
      <c r="A7" s="44" t="s">
        <v>34</v>
      </c>
      <c r="B7" s="29" t="s">
        <v>118</v>
      </c>
      <c r="C7" s="36">
        <v>114997853.54</v>
      </c>
      <c r="D7" s="36">
        <v>123962303.77</v>
      </c>
      <c r="E7" s="36">
        <v>115783481.92</v>
      </c>
      <c r="F7" s="35">
        <f t="shared" si="0"/>
        <v>93.40217017491462</v>
      </c>
    </row>
    <row r="8" spans="1:6" ht="33" customHeight="1">
      <c r="A8" s="43">
        <v>2</v>
      </c>
      <c r="B8" s="40" t="s">
        <v>123</v>
      </c>
      <c r="C8" s="41">
        <f>SUM(C9:C10)</f>
        <v>127407017.54</v>
      </c>
      <c r="D8" s="41">
        <f>SUM(D9:D10)</f>
        <v>134829418.62</v>
      </c>
      <c r="E8" s="41">
        <f>SUM(E9:E10)</f>
        <v>118183093.21000001</v>
      </c>
      <c r="F8" s="42">
        <f t="shared" si="0"/>
        <v>87.65378833463964</v>
      </c>
    </row>
    <row r="9" spans="1:6" ht="17.25" customHeight="1">
      <c r="A9" s="44" t="s">
        <v>115</v>
      </c>
      <c r="B9" s="29" t="s">
        <v>117</v>
      </c>
      <c r="C9" s="36">
        <v>15174825</v>
      </c>
      <c r="D9" s="36">
        <v>13920999.81</v>
      </c>
      <c r="E9" s="36">
        <v>10904049.31</v>
      </c>
      <c r="F9" s="35">
        <f t="shared" si="0"/>
        <v>78.32806162505076</v>
      </c>
    </row>
    <row r="10" spans="1:6" ht="16.5" customHeight="1">
      <c r="A10" s="44" t="s">
        <v>116</v>
      </c>
      <c r="B10" s="29" t="s">
        <v>118</v>
      </c>
      <c r="C10" s="36">
        <v>112232192.54</v>
      </c>
      <c r="D10" s="36">
        <v>120908418.81</v>
      </c>
      <c r="E10" s="36">
        <v>107279043.9</v>
      </c>
      <c r="F10" s="35">
        <f t="shared" si="0"/>
        <v>88.72752200041776</v>
      </c>
    </row>
    <row r="11" spans="1:6" ht="28.5" customHeight="1">
      <c r="A11" s="43">
        <v>3</v>
      </c>
      <c r="B11" s="40" t="s">
        <v>119</v>
      </c>
      <c r="C11" s="41">
        <f>C5-C8</f>
        <v>13121369.000000015</v>
      </c>
      <c r="D11" s="41">
        <f>D5-D8</f>
        <v>13121557</v>
      </c>
      <c r="E11" s="41">
        <f>E5-E8</f>
        <v>13364704.019999996</v>
      </c>
      <c r="F11" s="42">
        <f t="shared" si="0"/>
        <v>101.85303481896237</v>
      </c>
    </row>
    <row r="12" spans="1:6" ht="27" customHeight="1">
      <c r="A12" s="28">
        <v>4</v>
      </c>
      <c r="B12" s="29" t="s">
        <v>120</v>
      </c>
      <c r="C12" s="36">
        <v>0</v>
      </c>
      <c r="D12" s="36">
        <v>0</v>
      </c>
      <c r="E12" s="36">
        <v>0</v>
      </c>
      <c r="F12" s="35">
        <v>0</v>
      </c>
    </row>
    <row r="13" spans="1:6" ht="28.5" customHeight="1">
      <c r="A13" s="28">
        <v>5</v>
      </c>
      <c r="B13" s="29" t="s">
        <v>121</v>
      </c>
      <c r="C13" s="36">
        <f>C11</f>
        <v>13121369.000000015</v>
      </c>
      <c r="D13" s="36">
        <f>D11</f>
        <v>13121557</v>
      </c>
      <c r="E13" s="36">
        <v>13121557</v>
      </c>
      <c r="F13" s="35">
        <f t="shared" si="0"/>
        <v>100</v>
      </c>
    </row>
    <row r="14" spans="1:6" ht="33.75" customHeight="1">
      <c r="A14" s="28">
        <v>6</v>
      </c>
      <c r="B14" s="29" t="s">
        <v>129</v>
      </c>
      <c r="C14" s="36">
        <f>SUM(C15:C16)</f>
        <v>96221188</v>
      </c>
      <c r="D14" s="36">
        <f>SUM(D15:D16)</f>
        <v>99521000</v>
      </c>
      <c r="E14" s="36">
        <f>SUM(E15:E16)</f>
        <v>105367956.83</v>
      </c>
      <c r="F14" s="35">
        <f t="shared" si="0"/>
        <v>105.87509855206439</v>
      </c>
    </row>
    <row r="15" spans="1:6" ht="17.25" customHeight="1">
      <c r="A15" s="28" t="s">
        <v>130</v>
      </c>
      <c r="B15" s="29" t="s">
        <v>127</v>
      </c>
      <c r="C15" s="36">
        <v>96221188</v>
      </c>
      <c r="D15" s="36">
        <v>99521000</v>
      </c>
      <c r="E15" s="36">
        <v>99521000</v>
      </c>
      <c r="F15" s="35">
        <f t="shared" si="0"/>
        <v>100</v>
      </c>
    </row>
    <row r="16" spans="1:6" ht="17.25" customHeight="1">
      <c r="A16" s="28" t="s">
        <v>131</v>
      </c>
      <c r="B16" s="32" t="s">
        <v>128</v>
      </c>
      <c r="C16" s="36">
        <v>0</v>
      </c>
      <c r="D16" s="36">
        <v>0</v>
      </c>
      <c r="E16" s="36">
        <v>5846956.83</v>
      </c>
      <c r="F16" s="39" t="s">
        <v>138</v>
      </c>
    </row>
    <row r="17" spans="1:6" ht="27.75" customHeight="1">
      <c r="A17" s="28">
        <v>7</v>
      </c>
      <c r="B17" s="29" t="s">
        <v>133</v>
      </c>
      <c r="C17" s="36">
        <v>17585068.53</v>
      </c>
      <c r="D17" s="36">
        <v>11914225.84</v>
      </c>
      <c r="E17" s="36">
        <v>7624734.04</v>
      </c>
      <c r="F17" s="39" t="s">
        <v>138</v>
      </c>
    </row>
    <row r="18" spans="1:6" ht="29.25" customHeight="1">
      <c r="A18" s="28">
        <v>8</v>
      </c>
      <c r="B18" s="29" t="s">
        <v>135</v>
      </c>
      <c r="C18" s="37">
        <f>C14/C5</f>
        <v>0.6847099747538309</v>
      </c>
      <c r="D18" s="37">
        <f>D14/D5</f>
        <v>0.6726620056606558</v>
      </c>
      <c r="E18" s="37">
        <f>E14/E5</f>
        <v>0.800986098199525</v>
      </c>
      <c r="F18" s="39" t="s">
        <v>138</v>
      </c>
    </row>
    <row r="19" spans="1:6" ht="29.25" customHeight="1">
      <c r="A19" s="28">
        <v>9</v>
      </c>
      <c r="B19" s="29" t="s">
        <v>136</v>
      </c>
      <c r="C19" s="37">
        <f>(C14-C17)/C5</f>
        <v>0.559574626921494</v>
      </c>
      <c r="D19" s="37">
        <f>(D14-D17)/D5</f>
        <v>0.5921338050856173</v>
      </c>
      <c r="E19" s="37">
        <f>(E14-E17)/E5</f>
        <v>0.743024397581545</v>
      </c>
      <c r="F19" s="39" t="s">
        <v>138</v>
      </c>
    </row>
    <row r="20" spans="1:9" ht="27.75" customHeight="1">
      <c r="A20" s="28">
        <v>10</v>
      </c>
      <c r="B20" s="29" t="s">
        <v>137</v>
      </c>
      <c r="C20" s="37">
        <v>0.1384</v>
      </c>
      <c r="D20" s="37">
        <v>0.1231</v>
      </c>
      <c r="E20" s="37">
        <v>0.1424</v>
      </c>
      <c r="F20" s="39" t="s">
        <v>138</v>
      </c>
      <c r="I20" s="31"/>
    </row>
    <row r="21" spans="2:6" ht="12.75">
      <c r="B21" s="34"/>
      <c r="F21" s="38"/>
    </row>
    <row r="22" spans="2:6" ht="12.75">
      <c r="B22" s="34"/>
      <c r="F22" s="38"/>
    </row>
    <row r="23" spans="2:6" ht="12.75">
      <c r="B23" s="34"/>
      <c r="F23" s="38"/>
    </row>
    <row r="24" ht="12.75">
      <c r="F24" s="38"/>
    </row>
    <row r="25" ht="12.75">
      <c r="B25" s="33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zoomScalePageLayoutView="0" workbookViewId="0" topLeftCell="A1">
      <selection activeCell="P11" sqref="P11"/>
    </sheetView>
  </sheetViews>
  <sheetFormatPr defaultColWidth="9.33203125" defaultRowHeight="12.75"/>
  <cols>
    <col min="1" max="1" width="8.5" style="0" customWidth="1"/>
    <col min="2" max="2" width="41.83203125" style="0" customWidth="1"/>
    <col min="3" max="3" width="17.5" style="0" customWidth="1"/>
    <col min="4" max="4" width="8" style="0" customWidth="1"/>
    <col min="5" max="5" width="8.16015625" style="0" customWidth="1"/>
    <col min="6" max="6" width="17.66015625" style="0" customWidth="1"/>
    <col min="7" max="7" width="17.5" style="0" customWidth="1"/>
    <col min="8" max="8" width="17.33203125" style="0" customWidth="1"/>
    <col min="9" max="9" width="13.66015625" style="0" customWidth="1"/>
    <col min="10" max="10" width="15.5" style="0" customWidth="1"/>
  </cols>
  <sheetData>
    <row r="1" spans="1:10" ht="15.75" customHeight="1">
      <c r="A1" s="58"/>
      <c r="B1" s="58"/>
      <c r="C1" s="58"/>
      <c r="D1" s="58"/>
      <c r="E1" s="58"/>
      <c r="F1" s="58"/>
      <c r="G1" s="58"/>
      <c r="H1" s="58"/>
      <c r="I1" s="59" t="s">
        <v>140</v>
      </c>
      <c r="J1" s="59"/>
    </row>
    <row r="2" spans="1:10" ht="60.75" customHeight="1">
      <c r="A2" s="60" t="s">
        <v>110</v>
      </c>
      <c r="B2" s="60"/>
      <c r="C2" s="60"/>
      <c r="D2" s="60"/>
      <c r="E2" s="60"/>
      <c r="F2" s="60"/>
      <c r="G2" s="61"/>
      <c r="H2" s="61"/>
      <c r="I2" s="61"/>
      <c r="J2" s="61"/>
    </row>
    <row r="3" spans="1:10" ht="25.5" customHeight="1">
      <c r="A3" s="52" t="s">
        <v>0</v>
      </c>
      <c r="B3" s="52" t="s">
        <v>1</v>
      </c>
      <c r="C3" s="52" t="s">
        <v>2</v>
      </c>
      <c r="D3" s="55" t="s">
        <v>3</v>
      </c>
      <c r="E3" s="65"/>
      <c r="F3" s="52" t="s">
        <v>4</v>
      </c>
      <c r="G3" s="54" t="s">
        <v>5</v>
      </c>
      <c r="H3" s="54" t="s">
        <v>81</v>
      </c>
      <c r="I3" s="54" t="s">
        <v>82</v>
      </c>
      <c r="J3" s="56" t="s">
        <v>83</v>
      </c>
    </row>
    <row r="4" spans="1:10" ht="27.75" customHeight="1">
      <c r="A4" s="53"/>
      <c r="B4" s="53"/>
      <c r="C4" s="53"/>
      <c r="D4" s="1" t="s">
        <v>6</v>
      </c>
      <c r="E4" s="1" t="s">
        <v>7</v>
      </c>
      <c r="F4" s="53"/>
      <c r="G4" s="55"/>
      <c r="H4" s="55"/>
      <c r="I4" s="55"/>
      <c r="J4" s="57"/>
    </row>
    <row r="5" spans="1:10" ht="25.5" customHeight="1">
      <c r="A5" s="2">
        <v>1</v>
      </c>
      <c r="B5" s="62" t="s">
        <v>8</v>
      </c>
      <c r="C5" s="63"/>
      <c r="D5" s="63"/>
      <c r="E5" s="64"/>
      <c r="F5" s="14">
        <v>114184631.51</v>
      </c>
      <c r="G5" s="15">
        <v>13944619.8</v>
      </c>
      <c r="H5" s="15">
        <f>H8+H24+H28</f>
        <v>10993007.02</v>
      </c>
      <c r="I5" s="15">
        <f>H5/G5*100</f>
        <v>78.8333219382575</v>
      </c>
      <c r="J5" s="8"/>
    </row>
    <row r="6" spans="1:10" ht="25.5" customHeight="1">
      <c r="A6" s="2" t="s">
        <v>9</v>
      </c>
      <c r="B6" s="62" t="s">
        <v>10</v>
      </c>
      <c r="C6" s="63"/>
      <c r="D6" s="63"/>
      <c r="E6" s="64"/>
      <c r="F6" s="14">
        <v>3154447.16</v>
      </c>
      <c r="G6" s="15">
        <v>1400878.95</v>
      </c>
      <c r="H6" s="15">
        <f>H9+H25++H29</f>
        <v>1236923.76</v>
      </c>
      <c r="I6" s="15">
        <f aca="true" t="shared" si="0" ref="I6:I56">H6/G6*100</f>
        <v>88.29626285697276</v>
      </c>
      <c r="J6" s="8"/>
    </row>
    <row r="7" spans="1:10" ht="25.5" customHeight="1">
      <c r="A7" s="2" t="s">
        <v>11</v>
      </c>
      <c r="B7" s="62" t="s">
        <v>12</v>
      </c>
      <c r="C7" s="63"/>
      <c r="D7" s="63"/>
      <c r="E7" s="64"/>
      <c r="F7" s="14">
        <v>111030184.35</v>
      </c>
      <c r="G7" s="15">
        <v>12543740.85</v>
      </c>
      <c r="H7" s="15">
        <f>H16+H26+H30</f>
        <v>9756083.26</v>
      </c>
      <c r="I7" s="15">
        <f t="shared" si="0"/>
        <v>77.77650524404768</v>
      </c>
      <c r="J7" s="8"/>
    </row>
    <row r="8" spans="1:10" ht="47.25" customHeight="1">
      <c r="A8" s="3" t="s">
        <v>13</v>
      </c>
      <c r="B8" s="69" t="s">
        <v>14</v>
      </c>
      <c r="C8" s="70"/>
      <c r="D8" s="70"/>
      <c r="E8" s="71"/>
      <c r="F8" s="16">
        <v>38244887.24</v>
      </c>
      <c r="G8" s="17">
        <v>8943007.8</v>
      </c>
      <c r="H8" s="17">
        <f>H9+H16</f>
        <v>7253776.379999999</v>
      </c>
      <c r="I8" s="24">
        <f t="shared" si="0"/>
        <v>81.11114898054767</v>
      </c>
      <c r="J8" s="9"/>
    </row>
    <row r="9" spans="1:10" ht="25.5" customHeight="1">
      <c r="A9" s="2" t="s">
        <v>15</v>
      </c>
      <c r="B9" s="62" t="s">
        <v>10</v>
      </c>
      <c r="C9" s="63"/>
      <c r="D9" s="63"/>
      <c r="E9" s="64"/>
      <c r="F9" s="14">
        <v>3154447.16</v>
      </c>
      <c r="G9" s="15">
        <v>1400878.95</v>
      </c>
      <c r="H9" s="15">
        <f>SUM(H10:H15)</f>
        <v>1236923.76</v>
      </c>
      <c r="I9" s="15">
        <f t="shared" si="0"/>
        <v>88.29626285697276</v>
      </c>
      <c r="J9" s="8"/>
    </row>
    <row r="10" spans="1:10" ht="33" customHeight="1">
      <c r="A10" s="4" t="s">
        <v>16</v>
      </c>
      <c r="B10" s="5" t="s">
        <v>84</v>
      </c>
      <c r="C10" s="4" t="s">
        <v>17</v>
      </c>
      <c r="D10" s="4">
        <v>2012</v>
      </c>
      <c r="E10" s="4">
        <v>2013</v>
      </c>
      <c r="F10" s="18">
        <v>391104</v>
      </c>
      <c r="G10" s="19">
        <v>34317.63</v>
      </c>
      <c r="H10" s="19">
        <v>25960.5</v>
      </c>
      <c r="I10" s="15">
        <f t="shared" si="0"/>
        <v>75.6477064412665</v>
      </c>
      <c r="J10" s="10"/>
    </row>
    <row r="11" spans="1:10" ht="30" customHeight="1">
      <c r="A11" s="4" t="s">
        <v>18</v>
      </c>
      <c r="B11" s="5" t="s">
        <v>85</v>
      </c>
      <c r="C11" s="4" t="s">
        <v>19</v>
      </c>
      <c r="D11" s="4">
        <v>2012</v>
      </c>
      <c r="E11" s="4">
        <v>2014</v>
      </c>
      <c r="F11" s="18">
        <v>546895</v>
      </c>
      <c r="G11" s="20">
        <v>219562.43</v>
      </c>
      <c r="H11" s="20">
        <v>144392.1</v>
      </c>
      <c r="I11" s="15">
        <f t="shared" si="0"/>
        <v>65.76357348568241</v>
      </c>
      <c r="J11" s="11"/>
    </row>
    <row r="12" spans="1:10" ht="30.75" customHeight="1">
      <c r="A12" s="4" t="s">
        <v>20</v>
      </c>
      <c r="B12" s="5" t="s">
        <v>86</v>
      </c>
      <c r="C12" s="4" t="s">
        <v>17</v>
      </c>
      <c r="D12" s="4">
        <v>2012</v>
      </c>
      <c r="E12" s="4">
        <v>2014</v>
      </c>
      <c r="F12" s="18">
        <v>538565</v>
      </c>
      <c r="G12" s="19">
        <v>392674</v>
      </c>
      <c r="H12" s="19">
        <v>391654.82</v>
      </c>
      <c r="I12" s="15">
        <f t="shared" si="0"/>
        <v>99.74045136678262</v>
      </c>
      <c r="J12" s="10"/>
    </row>
    <row r="13" spans="1:10" ht="30.75" customHeight="1">
      <c r="A13" s="4" t="s">
        <v>21</v>
      </c>
      <c r="B13" s="5" t="s">
        <v>87</v>
      </c>
      <c r="C13" s="4" t="s">
        <v>22</v>
      </c>
      <c r="D13" s="4">
        <v>2012</v>
      </c>
      <c r="E13" s="4">
        <v>2013</v>
      </c>
      <c r="F13" s="18">
        <v>108064.7</v>
      </c>
      <c r="G13" s="20">
        <v>63330.7</v>
      </c>
      <c r="H13" s="20">
        <v>60885.71</v>
      </c>
      <c r="I13" s="15">
        <f t="shared" si="0"/>
        <v>96.13932895104587</v>
      </c>
      <c r="J13" s="11"/>
    </row>
    <row r="14" spans="1:10" ht="31.5" customHeight="1">
      <c r="A14" s="4" t="s">
        <v>23</v>
      </c>
      <c r="B14" s="5" t="s">
        <v>88</v>
      </c>
      <c r="C14" s="4" t="s">
        <v>111</v>
      </c>
      <c r="D14" s="4">
        <v>2013</v>
      </c>
      <c r="E14" s="4">
        <v>2014</v>
      </c>
      <c r="F14" s="18">
        <v>940027.46</v>
      </c>
      <c r="G14" s="20">
        <v>667311.19</v>
      </c>
      <c r="H14" s="20">
        <v>600658.24</v>
      </c>
      <c r="I14" s="15">
        <f t="shared" si="0"/>
        <v>90.01171402505629</v>
      </c>
      <c r="J14" s="11"/>
    </row>
    <row r="15" spans="1:10" ht="27.75" customHeight="1">
      <c r="A15" s="4" t="s">
        <v>25</v>
      </c>
      <c r="B15" s="5" t="s">
        <v>89</v>
      </c>
      <c r="C15" s="4" t="s">
        <v>17</v>
      </c>
      <c r="D15" s="4">
        <v>2012</v>
      </c>
      <c r="E15" s="4">
        <v>2015</v>
      </c>
      <c r="F15" s="18">
        <v>629791</v>
      </c>
      <c r="G15" s="20">
        <v>23683</v>
      </c>
      <c r="H15" s="20">
        <v>13372.39</v>
      </c>
      <c r="I15" s="15">
        <f t="shared" si="0"/>
        <v>56.46408816450619</v>
      </c>
      <c r="J15" s="11"/>
    </row>
    <row r="16" spans="1:10" ht="25.5" customHeight="1">
      <c r="A16" s="2" t="s">
        <v>26</v>
      </c>
      <c r="B16" s="66" t="s">
        <v>12</v>
      </c>
      <c r="C16" s="67"/>
      <c r="D16" s="67"/>
      <c r="E16" s="68"/>
      <c r="F16" s="14">
        <v>35090440.08</v>
      </c>
      <c r="G16" s="21">
        <v>7542128.85</v>
      </c>
      <c r="H16" s="21">
        <f>SUM(H17:H23)</f>
        <v>6016852.619999999</v>
      </c>
      <c r="I16" s="15">
        <f t="shared" si="0"/>
        <v>79.77658217812069</v>
      </c>
      <c r="J16" s="12"/>
    </row>
    <row r="17" spans="1:10" ht="33" customHeight="1">
      <c r="A17" s="6" t="s">
        <v>27</v>
      </c>
      <c r="B17" s="7" t="s">
        <v>90</v>
      </c>
      <c r="C17" s="6" t="s">
        <v>17</v>
      </c>
      <c r="D17" s="6">
        <v>2011</v>
      </c>
      <c r="E17" s="6">
        <v>2014</v>
      </c>
      <c r="F17" s="22">
        <v>84967.67</v>
      </c>
      <c r="G17" s="23">
        <v>7500</v>
      </c>
      <c r="H17" s="23">
        <v>0</v>
      </c>
      <c r="I17" s="25">
        <f t="shared" si="0"/>
        <v>0</v>
      </c>
      <c r="J17" s="13"/>
    </row>
    <row r="18" spans="1:10" ht="32.25" customHeight="1">
      <c r="A18" s="45" t="s">
        <v>28</v>
      </c>
      <c r="B18" s="46" t="s">
        <v>91</v>
      </c>
      <c r="C18" s="45" t="s">
        <v>17</v>
      </c>
      <c r="D18" s="45">
        <v>2010</v>
      </c>
      <c r="E18" s="45">
        <v>2014</v>
      </c>
      <c r="F18" s="47">
        <v>167698.25</v>
      </c>
      <c r="G18" s="48">
        <v>81259</v>
      </c>
      <c r="H18" s="48">
        <v>81258.72</v>
      </c>
      <c r="I18" s="49">
        <f t="shared" si="0"/>
        <v>99.99965542278395</v>
      </c>
      <c r="J18" s="50"/>
    </row>
    <row r="19" spans="1:10" ht="30.75" customHeight="1">
      <c r="A19" s="4" t="s">
        <v>29</v>
      </c>
      <c r="B19" s="5" t="s">
        <v>92</v>
      </c>
      <c r="C19" s="4" t="s">
        <v>17</v>
      </c>
      <c r="D19" s="4">
        <v>2009</v>
      </c>
      <c r="E19" s="4">
        <v>2013</v>
      </c>
      <c r="F19" s="18">
        <v>3147197.33</v>
      </c>
      <c r="G19" s="19">
        <v>120000</v>
      </c>
      <c r="H19" s="19">
        <v>50626.33</v>
      </c>
      <c r="I19" s="15">
        <f t="shared" si="0"/>
        <v>42.188608333333335</v>
      </c>
      <c r="J19" s="10"/>
    </row>
    <row r="20" spans="1:10" ht="30.75" customHeight="1">
      <c r="A20" s="4" t="s">
        <v>30</v>
      </c>
      <c r="B20" s="5" t="s">
        <v>93</v>
      </c>
      <c r="C20" s="4" t="s">
        <v>111</v>
      </c>
      <c r="D20" s="4">
        <v>2013</v>
      </c>
      <c r="E20" s="4">
        <v>2014</v>
      </c>
      <c r="F20" s="18">
        <v>17425.85</v>
      </c>
      <c r="G20" s="20">
        <v>17425.85</v>
      </c>
      <c r="H20" s="20">
        <v>17425.85</v>
      </c>
      <c r="I20" s="15">
        <f t="shared" si="0"/>
        <v>100</v>
      </c>
      <c r="J20" s="11"/>
    </row>
    <row r="21" spans="1:10" ht="30.75" customHeight="1">
      <c r="A21" s="4" t="s">
        <v>31</v>
      </c>
      <c r="B21" s="5" t="s">
        <v>89</v>
      </c>
      <c r="C21" s="4" t="s">
        <v>17</v>
      </c>
      <c r="D21" s="4">
        <v>2013</v>
      </c>
      <c r="E21" s="4">
        <v>2015</v>
      </c>
      <c r="F21" s="18">
        <v>2927709</v>
      </c>
      <c r="G21" s="20">
        <v>2676153</v>
      </c>
      <c r="H21" s="20">
        <v>2329942.26</v>
      </c>
      <c r="I21" s="15">
        <f t="shared" si="0"/>
        <v>87.06311858851119</v>
      </c>
      <c r="J21" s="11"/>
    </row>
    <row r="22" spans="1:10" ht="29.25" customHeight="1">
      <c r="A22" s="4" t="s">
        <v>32</v>
      </c>
      <c r="B22" s="5" t="s">
        <v>94</v>
      </c>
      <c r="C22" s="4" t="s">
        <v>17</v>
      </c>
      <c r="D22" s="4">
        <v>2010</v>
      </c>
      <c r="E22" s="4">
        <v>2014</v>
      </c>
      <c r="F22" s="18">
        <v>17587015.98</v>
      </c>
      <c r="G22" s="20">
        <v>4497791</v>
      </c>
      <c r="H22" s="20">
        <v>3397300.28</v>
      </c>
      <c r="I22" s="15">
        <f t="shared" si="0"/>
        <v>75.53263991145876</v>
      </c>
      <c r="J22" s="11"/>
    </row>
    <row r="23" spans="1:10" ht="31.5" customHeight="1">
      <c r="A23" s="4" t="s">
        <v>33</v>
      </c>
      <c r="B23" s="5" t="s">
        <v>95</v>
      </c>
      <c r="C23" s="4" t="s">
        <v>17</v>
      </c>
      <c r="D23" s="4">
        <v>2012</v>
      </c>
      <c r="E23" s="4">
        <v>2013</v>
      </c>
      <c r="F23" s="18">
        <v>11158426</v>
      </c>
      <c r="G23" s="19">
        <v>142000</v>
      </c>
      <c r="H23" s="19">
        <v>140299.18</v>
      </c>
      <c r="I23" s="15">
        <f t="shared" si="0"/>
        <v>98.80223943661971</v>
      </c>
      <c r="J23" s="10"/>
    </row>
    <row r="24" spans="1:10" ht="25.5" customHeight="1">
      <c r="A24" s="3" t="s">
        <v>34</v>
      </c>
      <c r="B24" s="69" t="s">
        <v>35</v>
      </c>
      <c r="C24" s="70"/>
      <c r="D24" s="70"/>
      <c r="E24" s="71"/>
      <c r="F24" s="16">
        <v>67655</v>
      </c>
      <c r="G24" s="17">
        <v>20300</v>
      </c>
      <c r="H24" s="17">
        <f>H25+H26</f>
        <v>0</v>
      </c>
      <c r="I24" s="24">
        <f t="shared" si="0"/>
        <v>0</v>
      </c>
      <c r="J24" s="9"/>
    </row>
    <row r="25" spans="1:10" ht="25.5" customHeight="1">
      <c r="A25" s="2" t="s">
        <v>36</v>
      </c>
      <c r="B25" s="62" t="s">
        <v>10</v>
      </c>
      <c r="C25" s="63"/>
      <c r="D25" s="63"/>
      <c r="E25" s="64"/>
      <c r="F25" s="14">
        <v>0</v>
      </c>
      <c r="G25" s="15">
        <v>0</v>
      </c>
      <c r="H25" s="15">
        <v>0</v>
      </c>
      <c r="I25" s="15">
        <v>0</v>
      </c>
      <c r="J25" s="8"/>
    </row>
    <row r="26" spans="1:10" ht="25.5" customHeight="1">
      <c r="A26" s="2" t="s">
        <v>37</v>
      </c>
      <c r="B26" s="62" t="s">
        <v>12</v>
      </c>
      <c r="C26" s="63"/>
      <c r="D26" s="63"/>
      <c r="E26" s="64"/>
      <c r="F26" s="14">
        <v>67655</v>
      </c>
      <c r="G26" s="15">
        <v>20300</v>
      </c>
      <c r="H26" s="15">
        <f>H27</f>
        <v>0</v>
      </c>
      <c r="I26" s="15">
        <f t="shared" si="0"/>
        <v>0</v>
      </c>
      <c r="J26" s="8"/>
    </row>
    <row r="27" spans="1:10" ht="30.75" customHeight="1">
      <c r="A27" s="4" t="s">
        <v>38</v>
      </c>
      <c r="B27" s="5" t="s">
        <v>96</v>
      </c>
      <c r="C27" s="4" t="s">
        <v>17</v>
      </c>
      <c r="D27" s="4">
        <v>2013</v>
      </c>
      <c r="E27" s="4">
        <v>2014</v>
      </c>
      <c r="F27" s="18">
        <v>67655</v>
      </c>
      <c r="G27" s="20">
        <v>20300</v>
      </c>
      <c r="H27" s="20">
        <v>0</v>
      </c>
      <c r="I27" s="15">
        <f t="shared" si="0"/>
        <v>0</v>
      </c>
      <c r="J27" s="11"/>
    </row>
    <row r="28" spans="1:10" ht="25.5" customHeight="1">
      <c r="A28" s="3" t="s">
        <v>39</v>
      </c>
      <c r="B28" s="69" t="s">
        <v>40</v>
      </c>
      <c r="C28" s="70"/>
      <c r="D28" s="70"/>
      <c r="E28" s="71"/>
      <c r="F28" s="16">
        <v>75872089.27</v>
      </c>
      <c r="G28" s="17">
        <v>4981312</v>
      </c>
      <c r="H28" s="17">
        <f>SUM(H29:H30)</f>
        <v>3739230.6400000006</v>
      </c>
      <c r="I28" s="24">
        <f t="shared" si="0"/>
        <v>75.06517640332508</v>
      </c>
      <c r="J28" s="9"/>
    </row>
    <row r="29" spans="1:10" ht="25.5" customHeight="1">
      <c r="A29" s="2" t="s">
        <v>41</v>
      </c>
      <c r="B29" s="62" t="s">
        <v>10</v>
      </c>
      <c r="C29" s="63"/>
      <c r="D29" s="63"/>
      <c r="E29" s="64"/>
      <c r="F29" s="14">
        <v>0</v>
      </c>
      <c r="G29" s="15">
        <v>0</v>
      </c>
      <c r="H29" s="15">
        <v>0</v>
      </c>
      <c r="I29" s="15">
        <v>0</v>
      </c>
      <c r="J29" s="8"/>
    </row>
    <row r="30" spans="1:10" ht="25.5" customHeight="1">
      <c r="A30" s="2" t="s">
        <v>42</v>
      </c>
      <c r="B30" s="66" t="s">
        <v>12</v>
      </c>
      <c r="C30" s="67"/>
      <c r="D30" s="67"/>
      <c r="E30" s="68"/>
      <c r="F30" s="14">
        <v>75872089.27</v>
      </c>
      <c r="G30" s="21">
        <v>4981312</v>
      </c>
      <c r="H30" s="21">
        <f>SUM(H31:H56)</f>
        <v>3739230.6400000006</v>
      </c>
      <c r="I30" s="15">
        <f t="shared" si="0"/>
        <v>75.06517640332508</v>
      </c>
      <c r="J30" s="12"/>
    </row>
    <row r="31" spans="1:10" ht="39" customHeight="1">
      <c r="A31" s="4" t="s">
        <v>43</v>
      </c>
      <c r="B31" s="5" t="s">
        <v>44</v>
      </c>
      <c r="C31" s="4" t="s">
        <v>17</v>
      </c>
      <c r="D31" s="4">
        <v>2010</v>
      </c>
      <c r="E31" s="4">
        <v>2022</v>
      </c>
      <c r="F31" s="18">
        <v>13405378</v>
      </c>
      <c r="G31" s="20">
        <v>0</v>
      </c>
      <c r="H31" s="20">
        <v>0</v>
      </c>
      <c r="I31" s="15">
        <v>0</v>
      </c>
      <c r="J31" s="11"/>
    </row>
    <row r="32" spans="1:10" ht="38.25" customHeight="1">
      <c r="A32" s="4" t="s">
        <v>45</v>
      </c>
      <c r="B32" s="5" t="s">
        <v>46</v>
      </c>
      <c r="C32" s="4" t="s">
        <v>17</v>
      </c>
      <c r="D32" s="4">
        <v>2012</v>
      </c>
      <c r="E32" s="4">
        <v>2015</v>
      </c>
      <c r="F32" s="18">
        <v>330135</v>
      </c>
      <c r="G32" s="19">
        <v>30135</v>
      </c>
      <c r="H32" s="19">
        <v>30135</v>
      </c>
      <c r="I32" s="15">
        <f t="shared" si="0"/>
        <v>100</v>
      </c>
      <c r="J32" s="10"/>
    </row>
    <row r="33" spans="1:10" ht="32.25" customHeight="1">
      <c r="A33" s="4" t="s">
        <v>47</v>
      </c>
      <c r="B33" s="5" t="s">
        <v>97</v>
      </c>
      <c r="C33" s="4" t="s">
        <v>17</v>
      </c>
      <c r="D33" s="4">
        <v>2011</v>
      </c>
      <c r="E33" s="4">
        <v>2019</v>
      </c>
      <c r="F33" s="18">
        <v>5250000</v>
      </c>
      <c r="G33" s="20">
        <v>0</v>
      </c>
      <c r="H33" s="20">
        <v>0</v>
      </c>
      <c r="I33" s="15">
        <v>0</v>
      </c>
      <c r="J33" s="11"/>
    </row>
    <row r="34" spans="1:10" ht="48" customHeight="1">
      <c r="A34" s="6" t="s">
        <v>48</v>
      </c>
      <c r="B34" s="7" t="s">
        <v>98</v>
      </c>
      <c r="C34" s="6" t="s">
        <v>17</v>
      </c>
      <c r="D34" s="6">
        <v>2011</v>
      </c>
      <c r="E34" s="6">
        <v>2016</v>
      </c>
      <c r="F34" s="22">
        <v>4799950</v>
      </c>
      <c r="G34" s="23">
        <v>0</v>
      </c>
      <c r="H34" s="23">
        <v>0</v>
      </c>
      <c r="I34" s="25">
        <v>0</v>
      </c>
      <c r="J34" s="13"/>
    </row>
    <row r="35" spans="1:10" ht="31.5" customHeight="1">
      <c r="A35" s="45" t="s">
        <v>49</v>
      </c>
      <c r="B35" s="46" t="s">
        <v>132</v>
      </c>
      <c r="C35" s="45" t="s">
        <v>17</v>
      </c>
      <c r="D35" s="45">
        <v>2011</v>
      </c>
      <c r="E35" s="45">
        <v>2017</v>
      </c>
      <c r="F35" s="47">
        <v>8984870</v>
      </c>
      <c r="G35" s="48">
        <v>73684</v>
      </c>
      <c r="H35" s="48">
        <v>0</v>
      </c>
      <c r="I35" s="49">
        <f t="shared" si="0"/>
        <v>0</v>
      </c>
      <c r="J35" s="50"/>
    </row>
    <row r="36" spans="1:10" ht="33" customHeight="1">
      <c r="A36" s="4" t="s">
        <v>50</v>
      </c>
      <c r="B36" s="5" t="s">
        <v>99</v>
      </c>
      <c r="C36" s="4" t="s">
        <v>17</v>
      </c>
      <c r="D36" s="4">
        <v>2011</v>
      </c>
      <c r="E36" s="4">
        <v>2013</v>
      </c>
      <c r="F36" s="18">
        <v>133100</v>
      </c>
      <c r="G36" s="20">
        <v>83100</v>
      </c>
      <c r="H36" s="20">
        <v>75280.42</v>
      </c>
      <c r="I36" s="15">
        <f t="shared" si="0"/>
        <v>90.59015643802647</v>
      </c>
      <c r="J36" s="11"/>
    </row>
    <row r="37" spans="1:10" ht="30.75" customHeight="1">
      <c r="A37" s="4" t="s">
        <v>51</v>
      </c>
      <c r="B37" s="5" t="s">
        <v>100</v>
      </c>
      <c r="C37" s="4" t="s">
        <v>17</v>
      </c>
      <c r="D37" s="4">
        <v>2012</v>
      </c>
      <c r="E37" s="4">
        <v>2013</v>
      </c>
      <c r="F37" s="18">
        <v>29721</v>
      </c>
      <c r="G37" s="20">
        <v>25362</v>
      </c>
      <c r="H37" s="20">
        <v>25361.46</v>
      </c>
      <c r="I37" s="15">
        <f t="shared" si="0"/>
        <v>99.99787083037614</v>
      </c>
      <c r="J37" s="11"/>
    </row>
    <row r="38" spans="1:10" ht="31.5" customHeight="1">
      <c r="A38" s="4" t="s">
        <v>52</v>
      </c>
      <c r="B38" s="5" t="s">
        <v>101</v>
      </c>
      <c r="C38" s="4" t="s">
        <v>17</v>
      </c>
      <c r="D38" s="4">
        <v>2012</v>
      </c>
      <c r="E38" s="4">
        <v>2018</v>
      </c>
      <c r="F38" s="18">
        <v>715498</v>
      </c>
      <c r="G38" s="20">
        <v>0</v>
      </c>
      <c r="H38" s="20">
        <v>0</v>
      </c>
      <c r="I38" s="15">
        <v>0</v>
      </c>
      <c r="J38" s="11"/>
    </row>
    <row r="39" spans="1:10" ht="32.25" customHeight="1">
      <c r="A39" s="4" t="s">
        <v>53</v>
      </c>
      <c r="B39" s="5" t="s">
        <v>54</v>
      </c>
      <c r="C39" s="4" t="s">
        <v>17</v>
      </c>
      <c r="D39" s="4">
        <v>2012</v>
      </c>
      <c r="E39" s="4">
        <v>2014</v>
      </c>
      <c r="F39" s="18">
        <v>200000</v>
      </c>
      <c r="G39" s="20">
        <v>7350</v>
      </c>
      <c r="H39" s="20">
        <v>0</v>
      </c>
      <c r="I39" s="15">
        <f t="shared" si="0"/>
        <v>0</v>
      </c>
      <c r="J39" s="11"/>
    </row>
    <row r="40" spans="1:10" ht="30.75" customHeight="1">
      <c r="A40" s="4" t="s">
        <v>55</v>
      </c>
      <c r="B40" s="5" t="s">
        <v>56</v>
      </c>
      <c r="C40" s="4" t="s">
        <v>17</v>
      </c>
      <c r="D40" s="4">
        <v>2012</v>
      </c>
      <c r="E40" s="4">
        <v>2013</v>
      </c>
      <c r="F40" s="18">
        <v>2382780</v>
      </c>
      <c r="G40" s="20">
        <v>2382780</v>
      </c>
      <c r="H40" s="20">
        <v>1265543.01</v>
      </c>
      <c r="I40" s="15">
        <f t="shared" si="0"/>
        <v>53.112037619922944</v>
      </c>
      <c r="J40" s="11"/>
    </row>
    <row r="41" spans="1:10" ht="32.25" customHeight="1">
      <c r="A41" s="4" t="s">
        <v>57</v>
      </c>
      <c r="B41" s="5" t="s">
        <v>102</v>
      </c>
      <c r="C41" s="4" t="s">
        <v>17</v>
      </c>
      <c r="D41" s="4">
        <v>2012</v>
      </c>
      <c r="E41" s="4">
        <v>2015</v>
      </c>
      <c r="F41" s="18">
        <v>170000</v>
      </c>
      <c r="G41" s="20">
        <v>14883</v>
      </c>
      <c r="H41" s="20">
        <v>14883</v>
      </c>
      <c r="I41" s="15">
        <f t="shared" si="0"/>
        <v>100</v>
      </c>
      <c r="J41" s="11"/>
    </row>
    <row r="42" spans="1:10" ht="39" customHeight="1">
      <c r="A42" s="4" t="s">
        <v>58</v>
      </c>
      <c r="B42" s="5" t="s">
        <v>59</v>
      </c>
      <c r="C42" s="4" t="s">
        <v>17</v>
      </c>
      <c r="D42" s="4">
        <v>2012</v>
      </c>
      <c r="E42" s="4">
        <v>2015</v>
      </c>
      <c r="F42" s="18">
        <v>30000</v>
      </c>
      <c r="G42" s="19">
        <v>0</v>
      </c>
      <c r="H42" s="19">
        <v>0</v>
      </c>
      <c r="I42" s="15">
        <v>0</v>
      </c>
      <c r="J42" s="10"/>
    </row>
    <row r="43" spans="1:10" ht="45" customHeight="1">
      <c r="A43" s="4" t="s">
        <v>60</v>
      </c>
      <c r="B43" s="5" t="s">
        <v>103</v>
      </c>
      <c r="C43" s="4" t="s">
        <v>17</v>
      </c>
      <c r="D43" s="4">
        <v>2010</v>
      </c>
      <c r="E43" s="4">
        <v>2022</v>
      </c>
      <c r="F43" s="18">
        <v>12100000</v>
      </c>
      <c r="G43" s="19">
        <v>0</v>
      </c>
      <c r="H43" s="19">
        <v>0</v>
      </c>
      <c r="I43" s="15">
        <v>0</v>
      </c>
      <c r="J43" s="10"/>
    </row>
    <row r="44" spans="1:10" ht="38.25" customHeight="1">
      <c r="A44" s="4" t="s">
        <v>61</v>
      </c>
      <c r="B44" s="5" t="s">
        <v>62</v>
      </c>
      <c r="C44" s="4" t="s">
        <v>17</v>
      </c>
      <c r="D44" s="4">
        <v>2012</v>
      </c>
      <c r="E44" s="4">
        <v>2018</v>
      </c>
      <c r="F44" s="18">
        <v>1800000</v>
      </c>
      <c r="G44" s="19">
        <v>0</v>
      </c>
      <c r="H44" s="19">
        <v>0</v>
      </c>
      <c r="I44" s="15">
        <v>0</v>
      </c>
      <c r="J44" s="10"/>
    </row>
    <row r="45" spans="1:10" ht="34.5" customHeight="1">
      <c r="A45" s="4" t="s">
        <v>63</v>
      </c>
      <c r="B45" s="5" t="s">
        <v>104</v>
      </c>
      <c r="C45" s="4" t="s">
        <v>17</v>
      </c>
      <c r="D45" s="4">
        <v>2009</v>
      </c>
      <c r="E45" s="4">
        <v>2022</v>
      </c>
      <c r="F45" s="18">
        <v>3020500</v>
      </c>
      <c r="G45" s="20">
        <v>0</v>
      </c>
      <c r="H45" s="20">
        <v>0</v>
      </c>
      <c r="I45" s="15">
        <v>0</v>
      </c>
      <c r="J45" s="11"/>
    </row>
    <row r="46" spans="1:10" ht="33" customHeight="1">
      <c r="A46" s="4" t="s">
        <v>64</v>
      </c>
      <c r="B46" s="5" t="s">
        <v>105</v>
      </c>
      <c r="C46" s="4" t="s">
        <v>17</v>
      </c>
      <c r="D46" s="4">
        <v>2010</v>
      </c>
      <c r="E46" s="4">
        <v>2013</v>
      </c>
      <c r="F46" s="18">
        <v>1698751</v>
      </c>
      <c r="G46" s="19">
        <v>1147700</v>
      </c>
      <c r="H46" s="19">
        <v>1147614.59</v>
      </c>
      <c r="I46" s="15">
        <f t="shared" si="0"/>
        <v>99.99255815979787</v>
      </c>
      <c r="J46" s="10"/>
    </row>
    <row r="47" spans="1:10" ht="38.25" customHeight="1">
      <c r="A47" s="4" t="s">
        <v>65</v>
      </c>
      <c r="B47" s="5" t="s">
        <v>66</v>
      </c>
      <c r="C47" s="4" t="s">
        <v>17</v>
      </c>
      <c r="D47" s="4">
        <v>2011</v>
      </c>
      <c r="E47" s="4">
        <v>2021</v>
      </c>
      <c r="F47" s="18">
        <v>1995190</v>
      </c>
      <c r="G47" s="19">
        <v>0</v>
      </c>
      <c r="H47" s="19">
        <v>0</v>
      </c>
      <c r="I47" s="15">
        <v>0</v>
      </c>
      <c r="J47" s="10"/>
    </row>
    <row r="48" spans="1:10" ht="39" customHeight="1">
      <c r="A48" s="4" t="s">
        <v>67</v>
      </c>
      <c r="B48" s="5" t="s">
        <v>106</v>
      </c>
      <c r="C48" s="4" t="s">
        <v>17</v>
      </c>
      <c r="D48" s="4">
        <v>2011</v>
      </c>
      <c r="E48" s="4">
        <v>2020</v>
      </c>
      <c r="F48" s="18">
        <v>915350</v>
      </c>
      <c r="G48" s="20">
        <v>0</v>
      </c>
      <c r="H48" s="20">
        <v>0</v>
      </c>
      <c r="I48" s="15">
        <v>0</v>
      </c>
      <c r="J48" s="11"/>
    </row>
    <row r="49" spans="1:10" ht="30" customHeight="1">
      <c r="A49" s="6" t="s">
        <v>68</v>
      </c>
      <c r="B49" s="7" t="s">
        <v>69</v>
      </c>
      <c r="C49" s="6" t="s">
        <v>17</v>
      </c>
      <c r="D49" s="6">
        <v>2012</v>
      </c>
      <c r="E49" s="6">
        <v>2020</v>
      </c>
      <c r="F49" s="22">
        <v>429975</v>
      </c>
      <c r="G49" s="23">
        <v>39975</v>
      </c>
      <c r="H49" s="23">
        <v>39975</v>
      </c>
      <c r="I49" s="25">
        <f t="shared" si="0"/>
        <v>100</v>
      </c>
      <c r="J49" s="13"/>
    </row>
    <row r="50" spans="1:10" ht="38.25" customHeight="1">
      <c r="A50" s="45" t="s">
        <v>70</v>
      </c>
      <c r="B50" s="46" t="s">
        <v>71</v>
      </c>
      <c r="C50" s="45" t="s">
        <v>17</v>
      </c>
      <c r="D50" s="45">
        <v>2011</v>
      </c>
      <c r="E50" s="45">
        <v>2021</v>
      </c>
      <c r="F50" s="47">
        <v>3965559</v>
      </c>
      <c r="G50" s="48">
        <v>0</v>
      </c>
      <c r="H50" s="48">
        <v>0</v>
      </c>
      <c r="I50" s="49">
        <v>0</v>
      </c>
      <c r="J50" s="50"/>
    </row>
    <row r="51" spans="1:10" ht="63" customHeight="1">
      <c r="A51" s="4" t="s">
        <v>72</v>
      </c>
      <c r="B51" s="5" t="s">
        <v>73</v>
      </c>
      <c r="C51" s="4" t="s">
        <v>24</v>
      </c>
      <c r="D51" s="4">
        <v>2013</v>
      </c>
      <c r="E51" s="4">
        <v>2014</v>
      </c>
      <c r="F51" s="18">
        <v>100000</v>
      </c>
      <c r="G51" s="19">
        <v>0</v>
      </c>
      <c r="H51" s="19">
        <v>0</v>
      </c>
      <c r="I51" s="15">
        <v>0</v>
      </c>
      <c r="J51" s="10"/>
    </row>
    <row r="52" spans="1:10" ht="38.25" customHeight="1">
      <c r="A52" s="4" t="s">
        <v>74</v>
      </c>
      <c r="B52" s="5" t="s">
        <v>107</v>
      </c>
      <c r="C52" s="4" t="s">
        <v>17</v>
      </c>
      <c r="D52" s="4">
        <v>2012</v>
      </c>
      <c r="E52" s="4">
        <v>2014</v>
      </c>
      <c r="F52" s="18">
        <v>481820</v>
      </c>
      <c r="G52" s="19">
        <v>0</v>
      </c>
      <c r="H52" s="19">
        <v>0</v>
      </c>
      <c r="I52" s="15">
        <v>0</v>
      </c>
      <c r="J52" s="10"/>
    </row>
    <row r="53" spans="1:10" ht="34.5" customHeight="1">
      <c r="A53" s="4" t="s">
        <v>75</v>
      </c>
      <c r="B53" s="5" t="s">
        <v>76</v>
      </c>
      <c r="C53" s="4" t="s">
        <v>17</v>
      </c>
      <c r="D53" s="4">
        <v>2011</v>
      </c>
      <c r="E53" s="4">
        <v>2018</v>
      </c>
      <c r="F53" s="18">
        <v>3247505</v>
      </c>
      <c r="G53" s="20">
        <v>2000</v>
      </c>
      <c r="H53" s="20">
        <v>1196.93</v>
      </c>
      <c r="I53" s="15">
        <f t="shared" si="0"/>
        <v>59.846500000000006</v>
      </c>
      <c r="J53" s="11"/>
    </row>
    <row r="54" spans="1:10" ht="36" customHeight="1">
      <c r="A54" s="4" t="s">
        <v>77</v>
      </c>
      <c r="B54" s="5" t="s">
        <v>78</v>
      </c>
      <c r="C54" s="4" t="s">
        <v>17</v>
      </c>
      <c r="D54" s="4">
        <v>2010</v>
      </c>
      <c r="E54" s="4">
        <v>2013</v>
      </c>
      <c r="F54" s="18">
        <v>1764862.27</v>
      </c>
      <c r="G54" s="20">
        <v>726691</v>
      </c>
      <c r="H54" s="20">
        <v>725690.18</v>
      </c>
      <c r="I54" s="15">
        <f t="shared" si="0"/>
        <v>99.86227708888647</v>
      </c>
      <c r="J54" s="11"/>
    </row>
    <row r="55" spans="1:10" ht="32.25" customHeight="1">
      <c r="A55" s="4" t="s">
        <v>79</v>
      </c>
      <c r="B55" s="5" t="s">
        <v>108</v>
      </c>
      <c r="C55" s="4" t="s">
        <v>17</v>
      </c>
      <c r="D55" s="4">
        <v>2009</v>
      </c>
      <c r="E55" s="4">
        <v>2019</v>
      </c>
      <c r="F55" s="18">
        <v>4126400</v>
      </c>
      <c r="G55" s="20">
        <v>397652</v>
      </c>
      <c r="H55" s="20">
        <v>395101.05</v>
      </c>
      <c r="I55" s="15">
        <f t="shared" si="0"/>
        <v>99.35849687666602</v>
      </c>
      <c r="J55" s="11"/>
    </row>
    <row r="56" spans="1:10" ht="36" customHeight="1">
      <c r="A56" s="6" t="s">
        <v>80</v>
      </c>
      <c r="B56" s="7" t="s">
        <v>109</v>
      </c>
      <c r="C56" s="6" t="s">
        <v>17</v>
      </c>
      <c r="D56" s="6">
        <v>2012</v>
      </c>
      <c r="E56" s="6">
        <v>2013</v>
      </c>
      <c r="F56" s="22">
        <v>3794745</v>
      </c>
      <c r="G56" s="23">
        <v>50000</v>
      </c>
      <c r="H56" s="23">
        <v>18450</v>
      </c>
      <c r="I56" s="15">
        <f t="shared" si="0"/>
        <v>36.9</v>
      </c>
      <c r="J56" s="13"/>
    </row>
  </sheetData>
  <sheetProtection/>
  <mergeCells count="24">
    <mergeCell ref="B16:E16"/>
    <mergeCell ref="B9:E9"/>
    <mergeCell ref="B8:E8"/>
    <mergeCell ref="B30:E30"/>
    <mergeCell ref="B29:E29"/>
    <mergeCell ref="B28:E28"/>
    <mergeCell ref="B26:E26"/>
    <mergeCell ref="B25:E25"/>
    <mergeCell ref="B24:E24"/>
    <mergeCell ref="B7:E7"/>
    <mergeCell ref="B6:E6"/>
    <mergeCell ref="B5:E5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A1:H1"/>
    <mergeCell ref="I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e.kowalik</dc:creator>
  <cp:keywords/>
  <dc:description/>
  <cp:lastModifiedBy>e.kowalik</cp:lastModifiedBy>
  <cp:lastPrinted>2014-03-28T11:28:50Z</cp:lastPrinted>
  <dcterms:created xsi:type="dcterms:W3CDTF">2014-03-14T12:46:13Z</dcterms:created>
  <dcterms:modified xsi:type="dcterms:W3CDTF">2014-03-31T12:44:20Z</dcterms:modified>
  <cp:category/>
  <cp:version/>
  <cp:contentType/>
  <cp:contentStatus/>
</cp:coreProperties>
</file>